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35" windowWidth="17520" windowHeight="11310" activeTab="2"/>
  </bookViews>
  <sheets>
    <sheet name="Conto ec" sheetId="46" r:id="rId1"/>
    <sheet name="SP-Attivo" sheetId="45" r:id="rId2"/>
    <sheet name="SP-Passivo" sheetId="39" r:id="rId3"/>
  </sheets>
  <definedNames>
    <definedName name="_xlnm._FilterDatabase" localSheetId="0" hidden="1">'Conto ec'!$E$7:$E$23</definedName>
    <definedName name="_xlnm.Print_Area" localSheetId="0">'Conto ec'!$B$1:$G$83</definedName>
    <definedName name="_xlnm.Print_Area" localSheetId="1">'SP-Attivo'!$A$1:$G$102</definedName>
    <definedName name="_xlnm.Print_Area" localSheetId="2">'SP-Passivo'!$A$1:$G$67</definedName>
    <definedName name="Print_Area" localSheetId="0">'Conto ec'!$B$1:$G$83</definedName>
    <definedName name="Print_Area" localSheetId="1">'SP-Attivo'!$A$1:$H$102</definedName>
    <definedName name="Print_Area" localSheetId="2">'SP-Passivo'!$A$1:$G$67</definedName>
    <definedName name="Print_Titles" localSheetId="0">'Conto ec'!$1:$6</definedName>
    <definedName name="Print_Titles" localSheetId="1">'SP-Attivo'!$A:$C,'SP-Attivo'!$1:$6</definedName>
    <definedName name="Print_Titles" localSheetId="2">'SP-Passivo'!$1:$6</definedName>
    <definedName name="_xlnm.Print_Titles" localSheetId="0">'Conto ec'!$A:$C,'Conto ec'!$1:$6</definedName>
    <definedName name="_xlnm.Print_Titles" localSheetId="1">'SP-Attivo'!$A:$C,'SP-Attivo'!$1:$6</definedName>
    <definedName name="_xlnm.Print_Titles" localSheetId="2">'SP-Passivo'!$A:$C,'SP-Passivo'!$1:$6</definedName>
  </definedNames>
  <calcPr calcId="125725" fullPrecision="0"/>
</workbook>
</file>

<file path=xl/calcChain.xml><?xml version="1.0" encoding="utf-8"?>
<calcChain xmlns="http://schemas.openxmlformats.org/spreadsheetml/2006/main">
  <c r="E28" i="39"/>
  <c r="E22" i="45"/>
  <c r="E71" i="46"/>
  <c r="E64"/>
  <c r="E24" i="39" l="1"/>
  <c r="E49" i="45"/>
  <c r="E51" i="39"/>
  <c r="E50" s="1"/>
  <c r="E35"/>
  <c r="E41"/>
  <c r="E85" i="45"/>
  <c r="E73"/>
  <c r="E67"/>
  <c r="E63"/>
  <c r="E45"/>
  <c r="E27"/>
  <c r="E9" i="39"/>
  <c r="E55" i="45" l="1"/>
  <c r="E17" i="39"/>
  <c r="E14"/>
  <c r="E18" s="1"/>
  <c r="H95" i="45"/>
  <c r="H89"/>
  <c r="H76"/>
  <c r="H74"/>
  <c r="H69"/>
  <c r="H52"/>
  <c r="H39"/>
  <c r="H37"/>
  <c r="H33"/>
  <c r="H29"/>
  <c r="H26"/>
  <c r="E26" i="39"/>
  <c r="E9" i="45"/>
  <c r="H24"/>
  <c r="H25"/>
  <c r="H32"/>
  <c r="H34"/>
  <c r="H38"/>
  <c r="H40"/>
  <c r="H46"/>
  <c r="H48"/>
  <c r="H51"/>
  <c r="H53"/>
  <c r="H60"/>
  <c r="H61" s="1"/>
  <c r="E61"/>
  <c r="H65"/>
  <c r="H68"/>
  <c r="H72"/>
  <c r="H75"/>
  <c r="H88"/>
  <c r="E97"/>
  <c r="E53" i="46" l="1"/>
  <c r="E56" s="1"/>
  <c r="E56" i="39"/>
  <c r="H13" i="45"/>
  <c r="H15"/>
  <c r="E15" i="46"/>
  <c r="E11"/>
  <c r="E28"/>
  <c r="E46"/>
  <c r="E51" s="1"/>
  <c r="H12" i="45"/>
  <c r="H90"/>
  <c r="H87"/>
  <c r="H81"/>
  <c r="H54"/>
  <c r="H35"/>
  <c r="H30"/>
  <c r="H16"/>
  <c r="H14"/>
  <c r="E76" i="46"/>
  <c r="E62"/>
  <c r="E33"/>
  <c r="H86" i="45"/>
  <c r="H80"/>
  <c r="H71"/>
  <c r="H50"/>
  <c r="H49" s="1"/>
  <c r="H47"/>
  <c r="H45" s="1"/>
  <c r="H41"/>
  <c r="H36"/>
  <c r="H31"/>
  <c r="H23"/>
  <c r="H22" s="1"/>
  <c r="H17"/>
  <c r="E70" i="46"/>
  <c r="H73" i="45"/>
  <c r="E91"/>
  <c r="H96"/>
  <c r="H97" s="1"/>
  <c r="E82"/>
  <c r="H70"/>
  <c r="H66"/>
  <c r="H28"/>
  <c r="H18"/>
  <c r="H7"/>
  <c r="H9" s="1"/>
  <c r="E67" i="39"/>
  <c r="E19" i="45"/>
  <c r="H64"/>
  <c r="E57" i="46" l="1"/>
  <c r="E23"/>
  <c r="H82" i="45"/>
  <c r="E42"/>
  <c r="H27"/>
  <c r="H42" s="1"/>
  <c r="E78" i="46"/>
  <c r="E42"/>
  <c r="H55" i="45"/>
  <c r="H19"/>
  <c r="H67"/>
  <c r="E77"/>
  <c r="E92" s="1"/>
  <c r="H85"/>
  <c r="H91" s="1"/>
  <c r="H63"/>
  <c r="E43" i="46" l="1"/>
  <c r="E79" s="1"/>
  <c r="E81" s="1"/>
  <c r="H77" i="45"/>
  <c r="H92" s="1"/>
  <c r="E57"/>
  <c r="E99" s="1"/>
  <c r="H57"/>
  <c r="H99" l="1"/>
  <c r="E46" i="39"/>
  <c r="E57" s="1"/>
</calcChain>
</file>

<file path=xl/sharedStrings.xml><?xml version="1.0" encoding="utf-8"?>
<sst xmlns="http://schemas.openxmlformats.org/spreadsheetml/2006/main" count="497" uniqueCount="326">
  <si>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</si>
  <si>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</si>
  <si>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</si>
  <si>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</si>
  <si>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</si>
  <si>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</si>
  <si>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</si>
  <si>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</si>
  <si>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</si>
  <si>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</si>
  <si>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</si>
  <si>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</si>
  <si>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in corso ed acconti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</si>
  <si>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</si>
  <si>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</si>
  <si>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</si>
  <si>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</si>
  <si>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</si>
  <si>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</si>
  <si>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</si>
  <si>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</si>
  <si>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</si>
  <si>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</si>
  <si>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</si>
  <si>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</si>
  <si>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</si>
  <si>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</si>
  <si>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</si>
  <si>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</si>
  <si>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</si>
  <si>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</si>
  <si>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</si>
  <si>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</si>
  <si>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</si>
  <si>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</si>
  <si>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</si>
  <si>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</si>
  <si>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</si>
  <si>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</si>
  <si>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</si>
  <si>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</t>
  </si>
  <si>
    <t>Diritti reali di godimento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</si>
  <si>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</si>
  <si>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</si>
  <si>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</si>
  <si>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</si>
  <si>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</si>
  <si>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</si>
  <si>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</si>
  <si>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</si>
  <si>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</si>
  <si>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</si>
  <si>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</si>
  <si>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</si>
  <si>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</si>
  <si>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</si>
  <si>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</si>
  <si>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</si>
  <si>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</si>
  <si>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</si>
  <si>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</si>
  <si>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</si>
  <si>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</si>
  <si>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</si>
  <si>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</si>
  <si>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</si>
  <si>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</si>
  <si>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</si>
  <si>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</si>
  <si>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</si>
  <si>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</si>
  <si>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</si>
  <si>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</si>
  <si>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</si>
  <si>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</si>
  <si>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</si>
  <si>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</si>
  <si>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</si>
  <si>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</si>
  <si>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</si>
  <si>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</si>
  <si>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</si>
  <si>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</si>
  <si>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</si>
  <si>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</si>
  <si>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</si>
  <si>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</si>
  <si>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</si>
  <si>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</si>
  <si>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</si>
  <si>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</si>
  <si>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</si>
  <si>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</si>
  <si>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</si>
  <si>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</si>
  <si>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</si>
  <si>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</si>
  <si>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</si>
  <si>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</si>
  <si>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</si>
  <si>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</si>
  <si>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</si>
  <si>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</si>
  <si>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</si>
  <si>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</si>
  <si>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</si>
  <si>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</si>
  <si>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</si>
  <si>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</si>
  <si>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</si>
  <si>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</si>
  <si>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</si>
  <si>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</si>
  <si>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</si>
  <si>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</si>
  <si>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</si>
  <si>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</si>
  <si>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</si>
  <si>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</si>
  <si>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</si>
  <si>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</si>
  <si>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</si>
  <si>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</si>
  <si>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</si>
  <si>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</si>
  <si>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</si>
  <si>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</si>
  <si>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</si>
  <si>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</si>
  <si>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</si>
  <si>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</si>
  <si>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</si>
  <si>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</si>
  <si>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</si>
  <si>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Differenza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</si>
  <si>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</si>
  <si>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</si>
  <si>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</si>
  <si>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</si>
  <si>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</si>
  <si>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</si>
  <si>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</si>
  <si>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</si>
  <si>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</si>
  <si>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</si>
  <si>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</si>
  <si>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</si>
  <si>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</si>
  <si>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</si>
  <si>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</si>
  <si>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</si>
  <si>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</si>
  <si>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 xml:space="preserve">Prestazioni di servizi </t>
  </si>
  <si>
    <t>Trasferimenti e contributi</t>
  </si>
  <si>
    <t>Trasferimenti correnti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</si>
  <si>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</si>
  <si>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</si>
  <si>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</si>
  <si>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</si>
  <si>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</si>
  <si>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</si>
  <si>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</si>
  <si>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</si>
  <si>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</si>
  <si>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</si>
  <si>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</si>
  <si>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</si>
  <si>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</si>
  <si>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</si>
  <si>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</si>
  <si>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</si>
  <si>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</si>
  <si>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</si>
  <si>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</si>
  <si>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</si>
  <si>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</si>
  <si>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</si>
  <si>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</si>
  <si>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</si>
  <si>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</si>
  <si>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</si>
  <si>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</si>
  <si>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</si>
  <si>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</si>
  <si>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</si>
  <si>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</si>
  <si>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</si>
  <si>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</si>
  <si>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</si>
  <si>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</si>
  <si>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</si>
  <si>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</si>
  <si>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</si>
  <si>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</si>
  <si>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</si>
  <si>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</si>
  <si>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</si>
  <si>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</si>
  <si>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A5c</t>
  </si>
  <si>
    <t>E20c</t>
  </si>
  <si>
    <t>A1</t>
  </si>
  <si>
    <t>A1a</t>
  </si>
  <si>
    <t xml:space="preserve">A2 </t>
  </si>
  <si>
    <t>A2</t>
  </si>
  <si>
    <t>A3</t>
  </si>
  <si>
    <t>A4</t>
  </si>
  <si>
    <t>A5</t>
  </si>
  <si>
    <t>A5 a e b</t>
  </si>
  <si>
    <t>riferimento</t>
  </si>
  <si>
    <t>art.2425 cc</t>
  </si>
  <si>
    <t>DM 26/4/95</t>
  </si>
  <si>
    <t xml:space="preserve"> Acquisto di materie prime e/o beni di consumo</t>
  </si>
  <si>
    <t>Utilizzo  beni di terzi</t>
  </si>
  <si>
    <t>Contributi agli investimenti ad altre Amministrazioni pubb.</t>
  </si>
  <si>
    <t>B6</t>
  </si>
  <si>
    <t>B7</t>
  </si>
  <si>
    <t>B8</t>
  </si>
  <si>
    <t>B9</t>
  </si>
  <si>
    <t>B10</t>
  </si>
  <si>
    <t>B10a</t>
  </si>
  <si>
    <t>B10b</t>
  </si>
  <si>
    <t>B10c</t>
  </si>
  <si>
    <t>B10d</t>
  </si>
  <si>
    <t>B11</t>
  </si>
  <si>
    <t>B12</t>
  </si>
  <si>
    <t>B13</t>
  </si>
  <si>
    <t>B14</t>
  </si>
  <si>
    <t>C15</t>
  </si>
  <si>
    <t>C16</t>
  </si>
  <si>
    <t>C17</t>
  </si>
  <si>
    <t>D18</t>
  </si>
  <si>
    <t>D19</t>
  </si>
  <si>
    <t>E) PROVENTI  ED ONERI STRAORDINARI</t>
  </si>
  <si>
    <t>E20</t>
  </si>
  <si>
    <t xml:space="preserve">Proventi da permessi di costruire </t>
  </si>
  <si>
    <t>E20b</t>
  </si>
  <si>
    <t>E21</t>
  </si>
  <si>
    <t>E21b</t>
  </si>
  <si>
    <t>E21a</t>
  </si>
  <si>
    <t>E21d</t>
  </si>
  <si>
    <t>Risultato dell'esercizio di pertinenza di terzi</t>
  </si>
  <si>
    <t>CONTO ECONOMICO CONSOLIDATO</t>
  </si>
  <si>
    <t>A</t>
  </si>
  <si>
    <t xml:space="preserve"> Immobilizzazioni immateriali</t>
  </si>
  <si>
    <t>BI</t>
  </si>
  <si>
    <t>costi di impianto e di ampliamento</t>
  </si>
  <si>
    <t>BI1</t>
  </si>
  <si>
    <t>costi di ricerca sviluppo e pubblicità</t>
  </si>
  <si>
    <t>BI2</t>
  </si>
  <si>
    <t>diritti di brevetto ed utilizzazione opere dell'ingegno</t>
  </si>
  <si>
    <t>BI3</t>
  </si>
  <si>
    <t>concessioni, licenze, marchi e diritti simile</t>
  </si>
  <si>
    <t>BI4</t>
  </si>
  <si>
    <t>avviamento</t>
  </si>
  <si>
    <t>BI5</t>
  </si>
  <si>
    <t>immobilizzazioni in corso ed acconti</t>
  </si>
  <si>
    <t>BI6</t>
  </si>
  <si>
    <t>altre</t>
  </si>
  <si>
    <t>BI7</t>
  </si>
  <si>
    <t>BII1</t>
  </si>
  <si>
    <t>BII2</t>
  </si>
  <si>
    <t>BII3</t>
  </si>
  <si>
    <t>BII5</t>
  </si>
  <si>
    <t>BIII1</t>
  </si>
  <si>
    <t>BIII1a</t>
  </si>
  <si>
    <t>BIII1b</t>
  </si>
  <si>
    <t>BIII2</t>
  </si>
  <si>
    <t>BIII2a</t>
  </si>
  <si>
    <t>BIII2b</t>
  </si>
  <si>
    <t>BIII2c BIII2d</t>
  </si>
  <si>
    <t>BIII2d</t>
  </si>
  <si>
    <t>BIII3</t>
  </si>
  <si>
    <t>CI</t>
  </si>
  <si>
    <t>CII2</t>
  </si>
  <si>
    <t>CII3</t>
  </si>
  <si>
    <t>CII1</t>
  </si>
  <si>
    <t>CII5</t>
  </si>
  <si>
    <t>CIII1,2,3,4,5</t>
  </si>
  <si>
    <t>CIII1,2,3</t>
  </si>
  <si>
    <t>CIII6</t>
  </si>
  <si>
    <t>CIII5</t>
  </si>
  <si>
    <t>CIV1a</t>
  </si>
  <si>
    <t>CIV1</t>
  </si>
  <si>
    <t>CIV1b e CIV1c</t>
  </si>
  <si>
    <t>CIV2 e CIV3</t>
  </si>
  <si>
    <t>D</t>
  </si>
  <si>
    <t>AI</t>
  </si>
  <si>
    <t>AIV, AV, AVI, AVII, AVII</t>
  </si>
  <si>
    <t>AII, AIII</t>
  </si>
  <si>
    <t>AIX</t>
  </si>
  <si>
    <t>Patrimonio netto comprensivo della quota di pertinenza di terzi</t>
  </si>
  <si>
    <t>Fondo di dotazione e riserve di pertinenza di terzi</t>
  </si>
  <si>
    <t>Risultato economico dell'esercizio di pertinenza di terzi</t>
  </si>
  <si>
    <t>Patrimonio netto di pertinenza di terzi</t>
  </si>
  <si>
    <t>per trattamento di quiescenza</t>
  </si>
  <si>
    <t>B1</t>
  </si>
  <si>
    <t>per imposte</t>
  </si>
  <si>
    <t>B2</t>
  </si>
  <si>
    <t>B3</t>
  </si>
  <si>
    <t>fondo  di consolidamento per rischi e oneri futuri</t>
  </si>
  <si>
    <t>C</t>
  </si>
  <si>
    <t>D1e D2</t>
  </si>
  <si>
    <t>D1</t>
  </si>
  <si>
    <t>D4</t>
  </si>
  <si>
    <t>D3 e D4</t>
  </si>
  <si>
    <t>D5</t>
  </si>
  <si>
    <t>D7</t>
  </si>
  <si>
    <t>D6</t>
  </si>
  <si>
    <t>D9</t>
  </si>
  <si>
    <t>D8</t>
  </si>
  <si>
    <t>D10</t>
  </si>
  <si>
    <t xml:space="preserve">altri debiti </t>
  </si>
  <si>
    <t>D12,D13,D14</t>
  </si>
  <si>
    <t>D11,D12,D13</t>
  </si>
  <si>
    <t>E</t>
  </si>
  <si>
    <t>STATO PATRIMONIALE CONSOLIDATO - ATTIVO</t>
  </si>
  <si>
    <t>STATO PATRIMONIALE  CONSOLIDATO - PASSIVO</t>
  </si>
  <si>
    <t>DIFFERENZA FRA COMP. POSITIVI E NEGATIVI DELLA GESTIONE (A-B)</t>
  </si>
  <si>
    <t>Imposte</t>
  </si>
  <si>
    <t>Immobilizzazioni materiali</t>
  </si>
  <si>
    <t>Altre immobilizzazioni materiali</t>
  </si>
  <si>
    <t>Immobilizzazioni Finanziarie</t>
  </si>
  <si>
    <t>Crediti</t>
  </si>
  <si>
    <t>D) DEBITI</t>
  </si>
  <si>
    <t>RISULTATO DELL'ESERCIZIO (comprensivo quota pertinenza terzi)</t>
  </si>
  <si>
    <t>Comune di Sannazzaro de' Burgondi (PV)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</si>
</sst>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84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0" xfId="4" applyFont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0" xfId="4" applyFont="1" applyFill="1" applyAlignment="1">
      <alignment horizontal="right"/>
    </xf>
    <xf numFmtId="0" fontId="3" fillId="0" borderId="0" xfId="4" applyFont="1"/>
    <xf numFmtId="4" fontId="6" fillId="0" borderId="0" xfId="4" applyNumberFormat="1" applyFont="1" applyAlignment="1">
      <alignment horizontal="right"/>
    </xf>
    <xf numFmtId="0" fontId="3" fillId="2" borderId="0" xfId="4" applyFont="1" applyFill="1" applyAlignment="1">
      <alignment horizontal="right"/>
    </xf>
    <xf numFmtId="0" fontId="3" fillId="2" borderId="0" xfId="4" applyFont="1" applyFill="1"/>
    <xf numFmtId="4" fontId="0" fillId="2" borderId="11" xfId="0" applyNumberFormat="1" applyFill="1" applyBorder="1" applyAlignment="1">
      <alignment horizontal="right"/>
    </xf>
    <xf numFmtId="0" fontId="6" fillId="2" borderId="0" xfId="4" applyFont="1" applyFill="1" applyBorder="1"/>
    <xf numFmtId="4" fontId="6" fillId="2" borderId="14" xfId="4" applyNumberFormat="1" applyFont="1" applyFill="1" applyBorder="1" applyAlignment="1">
      <alignment horizontal="right" wrapText="1"/>
    </xf>
    <xf numFmtId="4" fontId="7" fillId="2" borderId="5" xfId="2" applyNumberFormat="1" applyFont="1" applyFill="1" applyBorder="1" applyAlignment="1">
      <alignment horizontal="right"/>
    </xf>
    <xf numFmtId="4" fontId="7" fillId="2" borderId="16" xfId="2" applyNumberFormat="1" applyFont="1" applyFill="1" applyBorder="1" applyAlignment="1">
      <alignment horizontal="right"/>
    </xf>
    <xf numFmtId="4" fontId="6" fillId="2" borderId="14" xfId="4" applyNumberFormat="1" applyFont="1" applyFill="1" applyBorder="1" applyAlignment="1">
      <alignment horizontal="right"/>
    </xf>
    <xf numFmtId="4" fontId="0" fillId="2" borderId="14" xfId="0" applyNumberFormat="1" applyFill="1" applyBorder="1" applyAlignment="1">
      <alignment horizontal="right"/>
    </xf>
    <xf numFmtId="4" fontId="7" fillId="2" borderId="18" xfId="2" applyNumberFormat="1" applyFont="1" applyFill="1" applyBorder="1" applyAlignment="1">
      <alignment horizontal="right"/>
    </xf>
    <xf numFmtId="4" fontId="7" fillId="2" borderId="20" xfId="2" applyNumberFormat="1" applyFont="1" applyFill="1" applyBorder="1" applyAlignment="1">
      <alignment horizontal="right"/>
    </xf>
    <xf numFmtId="0" fontId="6" fillId="2" borderId="0" xfId="4" applyFont="1" applyFill="1" applyAlignment="1">
      <alignment horizontal="right"/>
    </xf>
    <xf numFmtId="0" fontId="6" fillId="2" borderId="0" xfId="4" applyFont="1" applyFill="1"/>
    <xf numFmtId="0" fontId="3" fillId="2" borderId="12" xfId="4" applyFont="1" applyFill="1" applyBorder="1"/>
    <xf numFmtId="0" fontId="2" fillId="0" borderId="0" xfId="0" applyFont="1" applyFill="1" applyBorder="1"/>
    <xf numFmtId="0" fontId="13" fillId="3" borderId="2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Continuous" vertical="center" wrapText="1"/>
    </xf>
    <xf numFmtId="0" fontId="13" fillId="3" borderId="17" xfId="0" applyFont="1" applyFill="1" applyBorder="1" applyAlignment="1">
      <alignment horizontal="centerContinuous" vertical="center" wrapText="1"/>
    </xf>
    <xf numFmtId="0" fontId="13" fillId="3" borderId="15" xfId="0" applyFont="1" applyFill="1" applyBorder="1" applyAlignment="1">
      <alignment horizontal="centerContinuous" vertical="center" wrapText="1"/>
    </xf>
    <xf numFmtId="0" fontId="14" fillId="0" borderId="0" xfId="0" applyFont="1" applyFill="1" applyAlignment="1">
      <alignment horizontal="right" vertical="top"/>
    </xf>
    <xf numFmtId="0" fontId="13" fillId="3" borderId="19" xfId="0" applyFont="1" applyFill="1" applyBorder="1" applyAlignment="1">
      <alignment horizontal="centerContinuous" vertical="center"/>
    </xf>
    <xf numFmtId="0" fontId="13" fillId="3" borderId="17" xfId="0" applyFont="1" applyFill="1" applyBorder="1" applyAlignment="1">
      <alignment horizontal="centerContinuous" vertical="center"/>
    </xf>
    <xf numFmtId="0" fontId="13" fillId="3" borderId="15" xfId="0" applyFont="1" applyFill="1" applyBorder="1" applyAlignment="1">
      <alignment horizontal="centerContinuous" vertical="center"/>
    </xf>
    <xf numFmtId="0" fontId="1" fillId="0" borderId="0" xfId="0" applyFont="1" applyFill="1" applyAlignment="1"/>
    <xf numFmtId="4" fontId="0" fillId="2" borderId="4" xfId="0" applyNumberFormat="1" applyFill="1" applyBorder="1" applyAlignment="1">
      <alignment horizontal="center" vertical="center"/>
    </xf>
    <xf numFmtId="4" fontId="7" fillId="2" borderId="5" xfId="4" applyNumberFormat="1" applyFont="1" applyFill="1" applyBorder="1" applyAlignment="1">
      <alignment horizontal="center" vertical="center"/>
    </xf>
    <xf numFmtId="4" fontId="7" fillId="2" borderId="6" xfId="4" applyNumberFormat="1" applyFont="1" applyFill="1" applyBorder="1" applyAlignment="1">
      <alignment horizontal="center" vertical="center"/>
    </xf>
    <xf numFmtId="4" fontId="6" fillId="2" borderId="4" xfId="4" applyNumberFormat="1" applyFont="1" applyFill="1" applyBorder="1" applyAlignment="1">
      <alignment horizontal="center" vertical="center"/>
    </xf>
    <xf numFmtId="4" fontId="6" fillId="2" borderId="6" xfId="4" applyNumberFormat="1" applyFon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4" fontId="6" fillId="2" borderId="5" xfId="4" applyNumberFormat="1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vertical="center"/>
    </xf>
    <xf numFmtId="4" fontId="6" fillId="0" borderId="6" xfId="4" applyNumberFormat="1" applyFont="1" applyFill="1" applyBorder="1" applyAlignment="1">
      <alignment horizontal="right" vertical="center"/>
    </xf>
    <xf numFmtId="4" fontId="6" fillId="0" borderId="4" xfId="4" applyNumberFormat="1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vertical="center"/>
    </xf>
    <xf numFmtId="4" fontId="6" fillId="0" borderId="4" xfId="4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vertical="center"/>
    </xf>
    <xf numFmtId="0" fontId="9" fillId="0" borderId="4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4" fontId="6" fillId="0" borderId="13" xfId="4" applyNumberFormat="1" applyFont="1" applyFill="1" applyBorder="1" applyAlignment="1">
      <alignment horizontal="right" vertical="center"/>
    </xf>
    <xf numFmtId="4" fontId="6" fillId="0" borderId="13" xfId="4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right" vertical="center"/>
    </xf>
    <xf numFmtId="4" fontId="7" fillId="0" borderId="5" xfId="2" applyNumberFormat="1" applyFont="1" applyFill="1" applyBorder="1" applyAlignment="1">
      <alignment horizontal="right" vertical="center"/>
    </xf>
    <xf numFmtId="4" fontId="7" fillId="0" borderId="5" xfId="2" applyNumberFormat="1" applyFont="1" applyFill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right" vertical="center"/>
    </xf>
    <xf numFmtId="4" fontId="6" fillId="0" borderId="6" xfId="2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right" vertical="center"/>
    </xf>
    <xf numFmtId="4" fontId="6" fillId="0" borderId="4" xfId="2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/>
    </xf>
    <xf numFmtId="4" fontId="6" fillId="0" borderId="5" xfId="2" applyNumberFormat="1" applyFont="1" applyFill="1" applyBorder="1" applyAlignment="1">
      <alignment horizontal="right" vertical="center"/>
    </xf>
    <xf numFmtId="4" fontId="6" fillId="0" borderId="5" xfId="2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left" vertical="center"/>
    </xf>
    <xf numFmtId="4" fontId="7" fillId="0" borderId="4" xfId="2" applyNumberFormat="1" applyFont="1" applyFill="1" applyBorder="1" applyAlignment="1">
      <alignment horizontal="right" vertical="center"/>
    </xf>
    <xf numFmtId="4" fontId="7" fillId="0" borderId="4" xfId="2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4" fontId="6" fillId="0" borderId="6" xfId="4" applyNumberFormat="1" applyFont="1" applyFill="1" applyBorder="1" applyAlignment="1">
      <alignment horizontal="center" vertical="center"/>
    </xf>
    <xf numFmtId="3" fontId="6" fillId="0" borderId="13" xfId="4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vertical="center" wrapText="1"/>
    </xf>
    <xf numFmtId="3" fontId="6" fillId="0" borderId="5" xfId="2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4" fontId="6" fillId="0" borderId="0" xfId="4" applyNumberFormat="1" applyFont="1" applyAlignment="1">
      <alignment horizontal="right" vertical="center"/>
    </xf>
    <xf numFmtId="0" fontId="6" fillId="2" borderId="7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 wrapText="1"/>
    </xf>
    <xf numFmtId="4" fontId="0" fillId="2" borderId="7" xfId="0" applyNumberFormat="1" applyFill="1" applyBorder="1" applyAlignment="1">
      <alignment horizontal="right" vertical="center"/>
    </xf>
    <xf numFmtId="4" fontId="0" fillId="2" borderId="6" xfId="0" applyNumberFormat="1" applyFill="1" applyBorder="1" applyAlignment="1">
      <alignment horizontal="center" vertical="center"/>
    </xf>
    <xf numFmtId="0" fontId="6" fillId="2" borderId="0" xfId="4" applyFont="1" applyFill="1" applyBorder="1" applyAlignment="1">
      <alignment vertical="center"/>
    </xf>
    <xf numFmtId="0" fontId="7" fillId="2" borderId="4" xfId="4" applyFont="1" applyFill="1" applyBorder="1" applyAlignment="1">
      <alignment vertical="center" wrapText="1"/>
    </xf>
    <xf numFmtId="4" fontId="6" fillId="2" borderId="2" xfId="4" applyNumberFormat="1" applyFont="1" applyFill="1" applyBorder="1" applyAlignment="1">
      <alignment horizontal="right" vertical="center" wrapText="1"/>
    </xf>
    <xf numFmtId="4" fontId="6" fillId="2" borderId="13" xfId="4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right" vertical="center" wrapText="1"/>
    </xf>
    <xf numFmtId="4" fontId="7" fillId="2" borderId="17" xfId="2" applyNumberFormat="1" applyFont="1" applyFill="1" applyBorder="1" applyAlignment="1">
      <alignment horizontal="right" vertical="center"/>
    </xf>
    <xf numFmtId="4" fontId="7" fillId="2" borderId="5" xfId="2" applyNumberFormat="1" applyFont="1" applyFill="1" applyBorder="1" applyAlignment="1">
      <alignment horizontal="center" vertical="center"/>
    </xf>
    <xf numFmtId="0" fontId="7" fillId="2" borderId="4" xfId="4" applyFont="1" applyFill="1" applyBorder="1" applyAlignment="1">
      <alignment vertical="center"/>
    </xf>
    <xf numFmtId="4" fontId="6" fillId="2" borderId="7" xfId="4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vertical="center"/>
    </xf>
    <xf numFmtId="4" fontId="6" fillId="2" borderId="0" xfId="4" applyNumberFormat="1" applyFont="1" applyFill="1" applyBorder="1" applyAlignment="1">
      <alignment horizontal="right" vertical="center"/>
    </xf>
    <xf numFmtId="0" fontId="6" fillId="2" borderId="4" xfId="4" applyFont="1" applyFill="1" applyBorder="1" applyAlignment="1">
      <alignment vertical="center"/>
    </xf>
    <xf numFmtId="4" fontId="0" fillId="2" borderId="0" xfId="0" applyNumberFormat="1" applyFill="1" applyBorder="1" applyAlignment="1">
      <alignment horizontal="right" vertical="center"/>
    </xf>
    <xf numFmtId="0" fontId="6" fillId="2" borderId="4" xfId="4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right" vertical="center"/>
    </xf>
    <xf numFmtId="0" fontId="7" fillId="2" borderId="4" xfId="4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 wrapText="1"/>
    </xf>
    <xf numFmtId="0" fontId="10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/>
    </xf>
    <xf numFmtId="4" fontId="7" fillId="2" borderId="19" xfId="2" applyNumberFormat="1" applyFont="1" applyFill="1" applyBorder="1" applyAlignment="1">
      <alignment horizontal="right" vertical="center"/>
    </xf>
    <xf numFmtId="4" fontId="7" fillId="2" borderId="4" xfId="2" applyNumberFormat="1" applyFont="1" applyFill="1" applyBorder="1" applyAlignment="1">
      <alignment horizontal="center" vertical="center"/>
    </xf>
    <xf numFmtId="4" fontId="6" fillId="2" borderId="19" xfId="4" applyNumberFormat="1" applyFont="1" applyFill="1" applyBorder="1" applyAlignment="1">
      <alignment horizontal="right" vertical="center"/>
    </xf>
    <xf numFmtId="0" fontId="6" fillId="2" borderId="4" xfId="4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right" vertical="center"/>
    </xf>
    <xf numFmtId="0" fontId="6" fillId="2" borderId="0" xfId="4" applyFont="1" applyFill="1" applyAlignment="1">
      <alignment horizontal="right" vertical="center"/>
    </xf>
    <xf numFmtId="0" fontId="6" fillId="2" borderId="0" xfId="4" applyFont="1" applyFill="1" applyAlignment="1">
      <alignment vertical="center"/>
    </xf>
    <xf numFmtId="0" fontId="6" fillId="2" borderId="9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20" fontId="6" fillId="2" borderId="0" xfId="4" applyNumberFormat="1" applyFont="1" applyFill="1" applyBorder="1" applyAlignment="1">
      <alignment horizontal="center" vertical="center" wrapText="1"/>
    </xf>
    <xf numFmtId="0" fontId="6" fillId="2" borderId="12" xfId="4" quotePrefix="1" applyFont="1" applyFill="1" applyBorder="1" applyAlignment="1">
      <alignment horizontal="center" vertical="center" wrapText="1"/>
    </xf>
    <xf numFmtId="20" fontId="3" fillId="2" borderId="0" xfId="0" quotePrefix="1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6" fillId="2" borderId="9" xfId="4" applyFont="1" applyFill="1" applyBorder="1" applyAlignment="1">
      <alignment vertical="center"/>
    </xf>
    <xf numFmtId="0" fontId="6" fillId="2" borderId="10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/>
    </xf>
    <xf numFmtId="4" fontId="0" fillId="2" borderId="4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/>
    </xf>
    <xf numFmtId="0" fontId="7" fillId="2" borderId="0" xfId="4" applyFont="1" applyFill="1" applyBorder="1" applyAlignment="1">
      <alignment horizontal="right" vertical="center"/>
    </xf>
    <xf numFmtId="4" fontId="7" fillId="2" borderId="5" xfId="4" applyNumberFormat="1" applyFont="1" applyFill="1" applyBorder="1" applyAlignment="1">
      <alignment horizontal="right" vertical="center"/>
    </xf>
    <xf numFmtId="4" fontId="7" fillId="2" borderId="6" xfId="4" applyNumberFormat="1" applyFont="1" applyFill="1" applyBorder="1" applyAlignment="1">
      <alignment horizontal="right" vertical="center"/>
    </xf>
    <xf numFmtId="4" fontId="6" fillId="2" borderId="4" xfId="4" applyNumberFormat="1" applyFont="1" applyFill="1" applyBorder="1" applyAlignment="1">
      <alignment horizontal="right" vertical="center"/>
    </xf>
    <xf numFmtId="0" fontId="7" fillId="2" borderId="0" xfId="4" applyFont="1" applyFill="1" applyBorder="1" applyAlignment="1">
      <alignment horizontal="left" vertical="center"/>
    </xf>
    <xf numFmtId="4" fontId="0" fillId="2" borderId="13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 wrapText="1"/>
    </xf>
    <xf numFmtId="0" fontId="6" fillId="2" borderId="6" xfId="4" applyFont="1" applyFill="1" applyBorder="1" applyAlignment="1">
      <alignment vertical="center"/>
    </xf>
    <xf numFmtId="4" fontId="6" fillId="2" borderId="8" xfId="4" applyNumberFormat="1" applyFont="1" applyFill="1" applyBorder="1" applyAlignment="1">
      <alignment horizontal="right" vertical="center"/>
    </xf>
    <xf numFmtId="4" fontId="6" fillId="2" borderId="8" xfId="4" applyNumberFormat="1" applyFont="1" applyFill="1" applyBorder="1" applyAlignment="1">
      <alignment horizontal="center" vertical="center"/>
    </xf>
    <xf numFmtId="4" fontId="6" fillId="2" borderId="1" xfId="4" applyNumberFormat="1" applyFont="1" applyFill="1" applyBorder="1" applyAlignment="1">
      <alignment horizontal="right" vertical="center"/>
    </xf>
    <xf numFmtId="4" fontId="6" fillId="2" borderId="1" xfId="4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/>
    </xf>
    <xf numFmtId="4" fontId="15" fillId="2" borderId="4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right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7" fillId="2" borderId="6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15" fontId="5" fillId="2" borderId="9" xfId="0" applyNumberFormat="1" applyFont="1" applyFill="1" applyBorder="1" applyAlignment="1">
      <alignment horizontal="center" vertical="center" wrapText="1"/>
    </xf>
    <xf numFmtId="15" fontId="5" fillId="2" borderId="10" xfId="0" applyNumberFormat="1" applyFont="1" applyFill="1" applyBorder="1" applyAlignment="1">
      <alignment horizontal="center" vertical="center" wrapText="1"/>
    </xf>
    <xf numFmtId="15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wrapText="1"/>
    </xf>
    <xf numFmtId="15" fontId="5" fillId="2" borderId="6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88"/>
  <sheetViews>
    <sheetView topLeftCell="B61" zoomScaleNormal="100" workbookViewId="0">
      <selection activeCell="D88" sqref="D88"/>
    </sheetView>
  </sheetViews>
  <sheetFormatPr defaultRowHeight="15"/>
  <cols>
    <col min="1" max="1" width="0" style="2" hidden="1" customWidth="1"/>
    <col min="2" max="3" width="3.42578125" style="3" customWidth="1"/>
    <col min="4" max="4" width="61.7109375" style="3" customWidth="1"/>
    <col min="5" max="5" width="23.7109375" style="8" customWidth="1"/>
    <col min="6" max="7" width="15.7109375" style="3" customWidth="1"/>
    <col min="8" max="8" width="1.42578125" style="2" customWidth="1"/>
    <col min="9" max="16384" width="9.140625" style="2"/>
  </cols>
  <sheetData>
    <row r="1" spans="1:12" s="32" customFormat="1" ht="36.75" customHeight="1">
      <c r="B1" s="29" t="s">
        <v>325</v>
      </c>
      <c r="C1" s="30"/>
      <c r="D1" s="30"/>
      <c r="E1" s="30"/>
      <c r="F1" s="30"/>
      <c r="G1" s="31"/>
    </row>
    <row r="2" spans="1:12" s="4" customFormat="1" ht="6.75" customHeight="1">
      <c r="A2" s="9"/>
      <c r="B2" s="10"/>
      <c r="C2" s="10"/>
      <c r="D2" s="10"/>
      <c r="E2" s="10"/>
      <c r="F2" s="10"/>
      <c r="G2" s="10"/>
      <c r="H2" s="28"/>
      <c r="I2" s="28"/>
      <c r="J2" s="10"/>
      <c r="K2" s="10"/>
      <c r="L2" s="10"/>
    </row>
    <row r="3" spans="1:12" s="4" customFormat="1" ht="21" customHeight="1">
      <c r="A3" s="171" t="s">
        <v>241</v>
      </c>
      <c r="B3" s="171"/>
      <c r="C3" s="171"/>
      <c r="D3" s="171"/>
      <c r="E3" s="171"/>
      <c r="F3" s="171"/>
      <c r="G3" s="171"/>
      <c r="H3" s="10"/>
      <c r="I3" s="10"/>
      <c r="J3" s="10"/>
      <c r="K3" s="10"/>
      <c r="L3" s="10"/>
    </row>
    <row r="4" spans="1:12" s="4" customFormat="1" ht="6.7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4.45" customHeight="1">
      <c r="B5" s="43"/>
      <c r="C5" s="44"/>
      <c r="D5" s="167" t="s">
        <v>241</v>
      </c>
      <c r="E5" s="169">
        <v>2016</v>
      </c>
      <c r="F5" s="45" t="s">
        <v>208</v>
      </c>
      <c r="G5" s="45" t="s">
        <v>208</v>
      </c>
    </row>
    <row r="6" spans="1:12" ht="14.45" customHeight="1">
      <c r="B6" s="46"/>
      <c r="C6" s="47"/>
      <c r="D6" s="168"/>
      <c r="E6" s="170"/>
      <c r="F6" s="48" t="s">
        <v>209</v>
      </c>
      <c r="G6" s="48" t="s">
        <v>210</v>
      </c>
    </row>
    <row r="7" spans="1:12" ht="9.75" customHeight="1">
      <c r="B7" s="43"/>
      <c r="C7" s="49"/>
      <c r="D7" s="50"/>
      <c r="E7" s="51"/>
      <c r="F7" s="52"/>
      <c r="G7" s="52"/>
    </row>
    <row r="8" spans="1:12">
      <c r="B8" s="53"/>
      <c r="C8" s="54"/>
      <c r="D8" s="55" t="s">
        <v>135</v>
      </c>
      <c r="E8" s="56"/>
      <c r="F8" s="52"/>
      <c r="G8" s="52"/>
    </row>
    <row r="9" spans="1:12">
      <c r="B9" s="53">
        <v>1</v>
      </c>
      <c r="C9" s="54"/>
      <c r="D9" s="57" t="s">
        <v>136</v>
      </c>
      <c r="E9" s="56">
        <v>3488420.56</v>
      </c>
      <c r="F9" s="52"/>
      <c r="G9" s="52"/>
    </row>
    <row r="10" spans="1:12" ht="14.45" customHeight="1">
      <c r="B10" s="53">
        <v>2</v>
      </c>
      <c r="C10" s="54"/>
      <c r="D10" s="57" t="s">
        <v>137</v>
      </c>
      <c r="E10" s="56"/>
      <c r="F10" s="52"/>
      <c r="G10" s="52"/>
    </row>
    <row r="11" spans="1:12" ht="14.45" customHeight="1">
      <c r="B11" s="53">
        <v>3</v>
      </c>
      <c r="C11" s="54"/>
      <c r="D11" s="57" t="s">
        <v>138</v>
      </c>
      <c r="E11" s="56">
        <f>SUM(E12:E14)</f>
        <v>1150725.75</v>
      </c>
      <c r="F11" s="52"/>
      <c r="G11" s="52"/>
    </row>
    <row r="12" spans="1:12" ht="14.45" customHeight="1">
      <c r="B12" s="53"/>
      <c r="C12" s="54" t="s">
        <v>1</v>
      </c>
      <c r="D12" s="58" t="s">
        <v>139</v>
      </c>
      <c r="E12" s="56">
        <v>673232.91</v>
      </c>
      <c r="F12" s="52"/>
      <c r="G12" s="52" t="s">
        <v>198</v>
      </c>
    </row>
    <row r="13" spans="1:12" ht="14.45" customHeight="1">
      <c r="B13" s="53"/>
      <c r="C13" s="54" t="s">
        <v>2</v>
      </c>
      <c r="D13" s="58" t="s">
        <v>140</v>
      </c>
      <c r="E13" s="56"/>
      <c r="F13" s="52"/>
      <c r="G13" s="52" t="s">
        <v>199</v>
      </c>
    </row>
    <row r="14" spans="1:12" ht="14.45" customHeight="1">
      <c r="B14" s="53"/>
      <c r="C14" s="54" t="s">
        <v>3</v>
      </c>
      <c r="D14" s="58" t="s">
        <v>141</v>
      </c>
      <c r="E14" s="56">
        <v>477492.84</v>
      </c>
      <c r="F14" s="52"/>
      <c r="G14" s="52"/>
    </row>
    <row r="15" spans="1:12" ht="14.45" customHeight="1">
      <c r="B15" s="53">
        <v>4</v>
      </c>
      <c r="C15" s="54"/>
      <c r="D15" s="57" t="s">
        <v>142</v>
      </c>
      <c r="E15" s="56">
        <f>SUM(E16:E18)</f>
        <v>2705289.6</v>
      </c>
      <c r="F15" s="52" t="s">
        <v>200</v>
      </c>
      <c r="G15" s="52" t="s">
        <v>201</v>
      </c>
    </row>
    <row r="16" spans="1:12" ht="14.45" customHeight="1">
      <c r="B16" s="53"/>
      <c r="C16" s="54" t="s">
        <v>1</v>
      </c>
      <c r="D16" s="58" t="s">
        <v>143</v>
      </c>
      <c r="E16" s="56">
        <v>228681.53</v>
      </c>
      <c r="F16" s="52"/>
      <c r="G16" s="52"/>
    </row>
    <row r="17" spans="2:7" ht="14.45" customHeight="1">
      <c r="B17" s="53"/>
      <c r="C17" s="54" t="s">
        <v>2</v>
      </c>
      <c r="D17" s="58" t="s">
        <v>144</v>
      </c>
      <c r="E17" s="56"/>
      <c r="F17" s="52"/>
      <c r="G17" s="52"/>
    </row>
    <row r="18" spans="2:7" ht="14.45" customHeight="1">
      <c r="B18" s="53"/>
      <c r="C18" s="54" t="s">
        <v>3</v>
      </c>
      <c r="D18" s="58" t="s">
        <v>145</v>
      </c>
      <c r="E18" s="56">
        <v>2476608.0699999998</v>
      </c>
      <c r="F18" s="52"/>
      <c r="G18" s="52"/>
    </row>
    <row r="19" spans="2:7" ht="14.45" customHeight="1">
      <c r="B19" s="53">
        <v>5</v>
      </c>
      <c r="C19" s="54"/>
      <c r="D19" s="59" t="s">
        <v>146</v>
      </c>
      <c r="E19" s="56">
        <v>365.86</v>
      </c>
      <c r="F19" s="52" t="s">
        <v>202</v>
      </c>
      <c r="G19" s="52" t="s">
        <v>203</v>
      </c>
    </row>
    <row r="20" spans="2:7" ht="14.45" customHeight="1">
      <c r="B20" s="53">
        <v>6</v>
      </c>
      <c r="C20" s="54"/>
      <c r="D20" s="59" t="s">
        <v>147</v>
      </c>
      <c r="E20" s="56"/>
      <c r="F20" s="52" t="s">
        <v>204</v>
      </c>
      <c r="G20" s="52" t="s">
        <v>204</v>
      </c>
    </row>
    <row r="21" spans="2:7" ht="14.45" customHeight="1">
      <c r="B21" s="53">
        <v>7</v>
      </c>
      <c r="C21" s="54"/>
      <c r="D21" s="57" t="s">
        <v>148</v>
      </c>
      <c r="E21" s="56"/>
      <c r="F21" s="52" t="s">
        <v>205</v>
      </c>
      <c r="G21" s="52" t="s">
        <v>205</v>
      </c>
    </row>
    <row r="22" spans="2:7" ht="14.45" customHeight="1">
      <c r="B22" s="53">
        <v>8</v>
      </c>
      <c r="C22" s="54"/>
      <c r="D22" s="57" t="s">
        <v>149</v>
      </c>
      <c r="E22" s="60">
        <v>1578862.96</v>
      </c>
      <c r="F22" s="61" t="s">
        <v>206</v>
      </c>
      <c r="G22" s="61" t="s">
        <v>207</v>
      </c>
    </row>
    <row r="23" spans="2:7" ht="14.45" customHeight="1">
      <c r="B23" s="53"/>
      <c r="C23" s="54"/>
      <c r="D23" s="62" t="s">
        <v>150</v>
      </c>
      <c r="E23" s="63">
        <f>+E9+E10+E11+E15+E19+E20+E21+E22</f>
        <v>8923664.7300000004</v>
      </c>
      <c r="F23" s="64"/>
      <c r="G23" s="64"/>
    </row>
    <row r="24" spans="2:7" ht="14.45" customHeight="1">
      <c r="B24" s="53"/>
      <c r="C24" s="54"/>
      <c r="D24" s="55" t="s">
        <v>151</v>
      </c>
      <c r="E24" s="67"/>
      <c r="F24" s="68"/>
      <c r="G24" s="68"/>
    </row>
    <row r="25" spans="2:7" ht="14.45" customHeight="1">
      <c r="B25" s="53">
        <v>9</v>
      </c>
      <c r="C25" s="54"/>
      <c r="D25" s="69" t="s">
        <v>211</v>
      </c>
      <c r="E25" s="56">
        <v>1042041.71</v>
      </c>
      <c r="F25" s="52" t="s">
        <v>214</v>
      </c>
      <c r="G25" s="52" t="s">
        <v>214</v>
      </c>
    </row>
    <row r="26" spans="2:7" ht="14.45" customHeight="1">
      <c r="B26" s="53">
        <v>10</v>
      </c>
      <c r="C26" s="54"/>
      <c r="D26" s="57" t="s">
        <v>152</v>
      </c>
      <c r="E26" s="56">
        <v>3163502.92</v>
      </c>
      <c r="F26" s="52" t="s">
        <v>215</v>
      </c>
      <c r="G26" s="52" t="s">
        <v>215</v>
      </c>
    </row>
    <row r="27" spans="2:7" ht="14.45" customHeight="1">
      <c r="B27" s="53">
        <v>11</v>
      </c>
      <c r="C27" s="54"/>
      <c r="D27" s="57" t="s">
        <v>212</v>
      </c>
      <c r="E27" s="56">
        <v>61713.43</v>
      </c>
      <c r="F27" s="52" t="s">
        <v>216</v>
      </c>
      <c r="G27" s="52" t="s">
        <v>216</v>
      </c>
    </row>
    <row r="28" spans="2:7" ht="14.45" customHeight="1">
      <c r="B28" s="53">
        <v>12</v>
      </c>
      <c r="C28" s="54"/>
      <c r="D28" s="57" t="s">
        <v>153</v>
      </c>
      <c r="E28" s="56">
        <f>SUM(E29:E31)</f>
        <v>624689.85</v>
      </c>
      <c r="F28" s="52"/>
      <c r="G28" s="52"/>
    </row>
    <row r="29" spans="2:7" ht="14.45" customHeight="1">
      <c r="B29" s="53"/>
      <c r="C29" s="54" t="s">
        <v>1</v>
      </c>
      <c r="D29" s="58" t="s">
        <v>154</v>
      </c>
      <c r="E29" s="56">
        <v>624689.85</v>
      </c>
      <c r="F29" s="52"/>
      <c r="G29" s="52"/>
    </row>
    <row r="30" spans="2:7" ht="14.45" customHeight="1">
      <c r="B30" s="53"/>
      <c r="C30" s="54" t="s">
        <v>2</v>
      </c>
      <c r="D30" s="58" t="s">
        <v>213</v>
      </c>
      <c r="E30" s="56"/>
      <c r="F30" s="52"/>
      <c r="G30" s="52"/>
    </row>
    <row r="31" spans="2:7" ht="14.45" customHeight="1">
      <c r="B31" s="53"/>
      <c r="C31" s="54" t="s">
        <v>3</v>
      </c>
      <c r="D31" s="58" t="s">
        <v>155</v>
      </c>
      <c r="E31" s="56"/>
      <c r="F31" s="52"/>
      <c r="G31" s="52"/>
    </row>
    <row r="32" spans="2:7" ht="14.45" customHeight="1">
      <c r="B32" s="53">
        <v>13</v>
      </c>
      <c r="C32" s="54"/>
      <c r="D32" s="57" t="s">
        <v>156</v>
      </c>
      <c r="E32" s="56">
        <v>1592136.07</v>
      </c>
      <c r="F32" s="52" t="s">
        <v>217</v>
      </c>
      <c r="G32" s="52" t="s">
        <v>217</v>
      </c>
    </row>
    <row r="33" spans="2:7" ht="14.45" customHeight="1">
      <c r="B33" s="53">
        <v>14</v>
      </c>
      <c r="C33" s="54"/>
      <c r="D33" s="57" t="s">
        <v>157</v>
      </c>
      <c r="E33" s="56">
        <f>SUM(E34:E37)</f>
        <v>1716184.52</v>
      </c>
      <c r="F33" s="52" t="s">
        <v>218</v>
      </c>
      <c r="G33" s="52" t="s">
        <v>218</v>
      </c>
    </row>
    <row r="34" spans="2:7" ht="14.45" customHeight="1">
      <c r="B34" s="53" t="s">
        <v>4</v>
      </c>
      <c r="C34" s="54" t="s">
        <v>1</v>
      </c>
      <c r="D34" s="58" t="s">
        <v>158</v>
      </c>
      <c r="E34" s="56">
        <v>1535.67</v>
      </c>
      <c r="F34" s="52" t="s">
        <v>219</v>
      </c>
      <c r="G34" s="52" t="s">
        <v>219</v>
      </c>
    </row>
    <row r="35" spans="2:7" ht="14.45" customHeight="1">
      <c r="B35" s="53"/>
      <c r="C35" s="54" t="s">
        <v>2</v>
      </c>
      <c r="D35" s="58" t="s">
        <v>159</v>
      </c>
      <c r="E35" s="56">
        <v>781193.19</v>
      </c>
      <c r="F35" s="52" t="s">
        <v>220</v>
      </c>
      <c r="G35" s="52" t="s">
        <v>220</v>
      </c>
    </row>
    <row r="36" spans="2:7" ht="14.45" customHeight="1">
      <c r="B36" s="53"/>
      <c r="C36" s="54" t="s">
        <v>3</v>
      </c>
      <c r="D36" s="58" t="s">
        <v>160</v>
      </c>
      <c r="E36" s="56"/>
      <c r="F36" s="52" t="s">
        <v>221</v>
      </c>
      <c r="G36" s="52" t="s">
        <v>221</v>
      </c>
    </row>
    <row r="37" spans="2:7" ht="14.45" customHeight="1">
      <c r="B37" s="53"/>
      <c r="C37" s="54" t="s">
        <v>5</v>
      </c>
      <c r="D37" s="58" t="s">
        <v>161</v>
      </c>
      <c r="E37" s="56">
        <v>933455.66</v>
      </c>
      <c r="F37" s="52" t="s">
        <v>222</v>
      </c>
      <c r="G37" s="52" t="s">
        <v>222</v>
      </c>
    </row>
    <row r="38" spans="2:7" ht="14.45" customHeight="1">
      <c r="B38" s="53">
        <v>15</v>
      </c>
      <c r="C38" s="54"/>
      <c r="D38" s="69" t="s">
        <v>162</v>
      </c>
      <c r="E38" s="56">
        <v>162.91999999999999</v>
      </c>
      <c r="F38" s="52" t="s">
        <v>223</v>
      </c>
      <c r="G38" s="52" t="s">
        <v>223</v>
      </c>
    </row>
    <row r="39" spans="2:7" ht="14.45" customHeight="1">
      <c r="B39" s="53">
        <v>16</v>
      </c>
      <c r="C39" s="54"/>
      <c r="D39" s="69" t="s">
        <v>163</v>
      </c>
      <c r="E39" s="56">
        <v>1487.2</v>
      </c>
      <c r="F39" s="52" t="s">
        <v>224</v>
      </c>
      <c r="G39" s="52" t="s">
        <v>224</v>
      </c>
    </row>
    <row r="40" spans="2:7" ht="14.45" customHeight="1">
      <c r="B40" s="53">
        <v>17</v>
      </c>
      <c r="C40" s="54"/>
      <c r="D40" s="69" t="s">
        <v>164</v>
      </c>
      <c r="E40" s="56"/>
      <c r="F40" s="52" t="s">
        <v>225</v>
      </c>
      <c r="G40" s="52" t="s">
        <v>225</v>
      </c>
    </row>
    <row r="41" spans="2:7" ht="14.45" customHeight="1">
      <c r="B41" s="53">
        <v>18</v>
      </c>
      <c r="C41" s="54"/>
      <c r="D41" s="69" t="s">
        <v>165</v>
      </c>
      <c r="E41" s="60">
        <v>93583.63</v>
      </c>
      <c r="F41" s="61" t="s">
        <v>226</v>
      </c>
      <c r="G41" s="61" t="s">
        <v>226</v>
      </c>
    </row>
    <row r="42" spans="2:7" ht="14.45" customHeight="1">
      <c r="B42" s="53"/>
      <c r="C42" s="54"/>
      <c r="D42" s="62" t="s">
        <v>166</v>
      </c>
      <c r="E42" s="70">
        <f>+E25+E26+E27+E28+E32+E33+E38+E39+E40+E41</f>
        <v>8295502.25</v>
      </c>
      <c r="F42" s="71"/>
      <c r="G42" s="71"/>
    </row>
    <row r="43" spans="2:7" ht="14.45" customHeight="1">
      <c r="B43" s="53"/>
      <c r="C43" s="54"/>
      <c r="D43" s="72" t="s">
        <v>317</v>
      </c>
      <c r="E43" s="63">
        <f>+E23-E42</f>
        <v>628162.48</v>
      </c>
      <c r="F43" s="64"/>
      <c r="G43" s="64"/>
    </row>
    <row r="44" spans="2:7" ht="14.45" customHeight="1">
      <c r="B44" s="53"/>
      <c r="C44" s="54"/>
      <c r="D44" s="55" t="s">
        <v>167</v>
      </c>
      <c r="E44" s="67"/>
      <c r="F44" s="68"/>
      <c r="G44" s="68"/>
    </row>
    <row r="45" spans="2:7" ht="14.45" customHeight="1">
      <c r="B45" s="53"/>
      <c r="C45" s="54"/>
      <c r="D45" s="73" t="s">
        <v>168</v>
      </c>
      <c r="E45" s="67"/>
      <c r="F45" s="68" t="s">
        <v>4</v>
      </c>
      <c r="G45" s="68"/>
    </row>
    <row r="46" spans="2:7" ht="14.45" customHeight="1">
      <c r="B46" s="53">
        <v>19</v>
      </c>
      <c r="C46" s="54"/>
      <c r="D46" s="57" t="s">
        <v>169</v>
      </c>
      <c r="E46" s="56">
        <f>SUM(E47:E49)</f>
        <v>8769</v>
      </c>
      <c r="F46" s="52" t="s">
        <v>227</v>
      </c>
      <c r="G46" s="52" t="s">
        <v>227</v>
      </c>
    </row>
    <row r="47" spans="2:7" ht="14.45" customHeight="1">
      <c r="B47" s="53"/>
      <c r="C47" s="54" t="s">
        <v>1</v>
      </c>
      <c r="D47" s="58" t="s">
        <v>170</v>
      </c>
      <c r="E47" s="56"/>
      <c r="F47" s="52"/>
      <c r="G47" s="52"/>
    </row>
    <row r="48" spans="2:7" ht="14.45" customHeight="1">
      <c r="B48" s="53"/>
      <c r="C48" s="54" t="s">
        <v>2</v>
      </c>
      <c r="D48" s="58" t="s">
        <v>171</v>
      </c>
      <c r="E48" s="56">
        <v>8769</v>
      </c>
      <c r="F48" s="52"/>
      <c r="G48" s="52"/>
    </row>
    <row r="49" spans="2:7" ht="14.45" customHeight="1">
      <c r="B49" s="53"/>
      <c r="C49" s="54" t="s">
        <v>3</v>
      </c>
      <c r="D49" s="58" t="s">
        <v>6</v>
      </c>
      <c r="E49" s="56"/>
      <c r="F49" s="52"/>
      <c r="G49" s="52"/>
    </row>
    <row r="50" spans="2:7" ht="14.45" customHeight="1">
      <c r="B50" s="53">
        <v>20</v>
      </c>
      <c r="C50" s="54"/>
      <c r="D50" s="57" t="s">
        <v>172</v>
      </c>
      <c r="E50" s="60">
        <v>3477.41</v>
      </c>
      <c r="F50" s="61" t="s">
        <v>228</v>
      </c>
      <c r="G50" s="61" t="s">
        <v>228</v>
      </c>
    </row>
    <row r="51" spans="2:7" ht="14.45" customHeight="1">
      <c r="B51" s="53"/>
      <c r="C51" s="54"/>
      <c r="D51" s="62" t="s">
        <v>173</v>
      </c>
      <c r="E51" s="74">
        <f>+E46+E50</f>
        <v>12246.41</v>
      </c>
      <c r="F51" s="75"/>
      <c r="G51" s="75"/>
    </row>
    <row r="52" spans="2:7" ht="14.45" customHeight="1">
      <c r="B52" s="53"/>
      <c r="C52" s="54"/>
      <c r="D52" s="73" t="s">
        <v>174</v>
      </c>
      <c r="E52" s="65"/>
      <c r="F52" s="66"/>
      <c r="G52" s="66"/>
    </row>
    <row r="53" spans="2:7" ht="14.45" customHeight="1">
      <c r="B53" s="53">
        <v>21</v>
      </c>
      <c r="C53" s="54"/>
      <c r="D53" s="57" t="s">
        <v>175</v>
      </c>
      <c r="E53" s="56">
        <f>SUM(E54:E55)</f>
        <v>246685.43</v>
      </c>
      <c r="F53" s="52" t="s">
        <v>229</v>
      </c>
      <c r="G53" s="52" t="s">
        <v>229</v>
      </c>
    </row>
    <row r="54" spans="2:7" ht="14.45" customHeight="1">
      <c r="B54" s="53"/>
      <c r="C54" s="54" t="s">
        <v>1</v>
      </c>
      <c r="D54" s="58" t="s">
        <v>176</v>
      </c>
      <c r="E54" s="56">
        <v>246685.43</v>
      </c>
      <c r="F54" s="52"/>
      <c r="G54" s="52"/>
    </row>
    <row r="55" spans="2:7" ht="14.45" customHeight="1">
      <c r="B55" s="53"/>
      <c r="C55" s="54" t="s">
        <v>2</v>
      </c>
      <c r="D55" s="58" t="s">
        <v>177</v>
      </c>
      <c r="E55" s="60"/>
      <c r="F55" s="61"/>
      <c r="G55" s="61"/>
    </row>
    <row r="56" spans="2:7" ht="14.45" customHeight="1">
      <c r="B56" s="53"/>
      <c r="C56" s="54"/>
      <c r="D56" s="62" t="s">
        <v>178</v>
      </c>
      <c r="E56" s="65">
        <f>+E53</f>
        <v>246685.43</v>
      </c>
      <c r="F56" s="66"/>
      <c r="G56" s="66"/>
    </row>
    <row r="57" spans="2:7" ht="14.45" customHeight="1">
      <c r="B57" s="53"/>
      <c r="C57" s="54"/>
      <c r="D57" s="62" t="s">
        <v>179</v>
      </c>
      <c r="E57" s="63">
        <f>+E51-E56</f>
        <v>-234439.02</v>
      </c>
      <c r="F57" s="64"/>
      <c r="G57" s="64"/>
    </row>
    <row r="58" spans="2:7" ht="14.45" customHeight="1">
      <c r="B58" s="53"/>
      <c r="C58" s="54"/>
      <c r="D58" s="62"/>
      <c r="E58" s="65"/>
      <c r="F58" s="66"/>
      <c r="G58" s="66"/>
    </row>
    <row r="59" spans="2:7" ht="14.45" customHeight="1">
      <c r="B59" s="53"/>
      <c r="C59" s="54"/>
      <c r="D59" s="76" t="s">
        <v>180</v>
      </c>
      <c r="E59" s="77"/>
      <c r="F59" s="78"/>
      <c r="G59" s="78"/>
    </row>
    <row r="60" spans="2:7" ht="14.45" customHeight="1">
      <c r="B60" s="53">
        <v>22</v>
      </c>
      <c r="C60" s="54"/>
      <c r="D60" s="79" t="s">
        <v>181</v>
      </c>
      <c r="E60" s="56"/>
      <c r="F60" s="52" t="s">
        <v>230</v>
      </c>
      <c r="G60" s="52" t="s">
        <v>230</v>
      </c>
    </row>
    <row r="61" spans="2:7" ht="14.45" customHeight="1">
      <c r="B61" s="53">
        <v>23</v>
      </c>
      <c r="C61" s="54"/>
      <c r="D61" s="79" t="s">
        <v>182</v>
      </c>
      <c r="E61" s="60"/>
      <c r="F61" s="61" t="s">
        <v>231</v>
      </c>
      <c r="G61" s="61" t="s">
        <v>231</v>
      </c>
    </row>
    <row r="62" spans="2:7" ht="14.45" customHeight="1">
      <c r="B62" s="53"/>
      <c r="C62" s="54"/>
      <c r="D62" s="62" t="s">
        <v>183</v>
      </c>
      <c r="E62" s="63">
        <f>+E60-E61</f>
        <v>0</v>
      </c>
      <c r="F62" s="64"/>
      <c r="G62" s="64"/>
    </row>
    <row r="63" spans="2:7" ht="14.45" customHeight="1">
      <c r="B63" s="53"/>
      <c r="C63" s="54"/>
      <c r="D63" s="55" t="s">
        <v>232</v>
      </c>
      <c r="E63" s="65"/>
      <c r="F63" s="66"/>
      <c r="G63" s="66"/>
    </row>
    <row r="64" spans="2:7" ht="14.45" customHeight="1">
      <c r="B64" s="53">
        <v>24</v>
      </c>
      <c r="C64" s="54"/>
      <c r="D64" s="79" t="s">
        <v>184</v>
      </c>
      <c r="E64" s="56">
        <f>SUM(E65:E69)</f>
        <v>249560.85</v>
      </c>
      <c r="F64" s="52" t="s">
        <v>233</v>
      </c>
      <c r="G64" s="52" t="s">
        <v>233</v>
      </c>
    </row>
    <row r="65" spans="2:7" ht="14.45" customHeight="1">
      <c r="B65" s="53"/>
      <c r="C65" s="54" t="s">
        <v>1</v>
      </c>
      <c r="D65" s="58" t="s">
        <v>234</v>
      </c>
      <c r="E65" s="56">
        <v>15861.22</v>
      </c>
      <c r="F65" s="52"/>
      <c r="G65" s="52"/>
    </row>
    <row r="66" spans="2:7" ht="14.45" customHeight="1">
      <c r="B66" s="53"/>
      <c r="C66" s="54" t="s">
        <v>2</v>
      </c>
      <c r="D66" s="80" t="s">
        <v>185</v>
      </c>
      <c r="E66" s="56"/>
      <c r="F66" s="52"/>
      <c r="G66" s="52"/>
    </row>
    <row r="67" spans="2:7" ht="14.45" customHeight="1">
      <c r="B67" s="53" t="s">
        <v>4</v>
      </c>
      <c r="C67" s="54" t="s">
        <v>3</v>
      </c>
      <c r="D67" s="80" t="s">
        <v>186</v>
      </c>
      <c r="E67" s="56">
        <v>229749.63</v>
      </c>
      <c r="F67" s="52"/>
      <c r="G67" s="52" t="s">
        <v>235</v>
      </c>
    </row>
    <row r="68" spans="2:7" ht="14.45" customHeight="1">
      <c r="B68" s="53" t="s">
        <v>4</v>
      </c>
      <c r="C68" s="54" t="s">
        <v>5</v>
      </c>
      <c r="D68" s="58" t="s">
        <v>187</v>
      </c>
      <c r="E68" s="56">
        <v>3950</v>
      </c>
      <c r="F68" s="52"/>
      <c r="G68" s="52" t="s">
        <v>199</v>
      </c>
    </row>
    <row r="69" spans="2:7" ht="14.45" customHeight="1">
      <c r="B69" s="53"/>
      <c r="C69" s="54" t="s">
        <v>7</v>
      </c>
      <c r="D69" s="58" t="s">
        <v>188</v>
      </c>
      <c r="E69" s="60"/>
      <c r="F69" s="61"/>
      <c r="G69" s="61"/>
    </row>
    <row r="70" spans="2:7" ht="14.45" customHeight="1">
      <c r="B70" s="53"/>
      <c r="C70" s="54"/>
      <c r="D70" s="62" t="s">
        <v>189</v>
      </c>
      <c r="E70" s="63">
        <f>+E64</f>
        <v>249560.85</v>
      </c>
      <c r="F70" s="64"/>
      <c r="G70" s="64"/>
    </row>
    <row r="71" spans="2:7" ht="14.45" customHeight="1">
      <c r="B71" s="53">
        <v>25</v>
      </c>
      <c r="C71" s="54"/>
      <c r="D71" s="79" t="s">
        <v>190</v>
      </c>
      <c r="E71" s="51">
        <f>SUM(E72:E75)</f>
        <v>530586.6</v>
      </c>
      <c r="F71" s="81" t="s">
        <v>236</v>
      </c>
      <c r="G71" s="81" t="s">
        <v>236</v>
      </c>
    </row>
    <row r="72" spans="2:7" ht="14.45" customHeight="1">
      <c r="B72" s="53"/>
      <c r="C72" s="54" t="s">
        <v>1</v>
      </c>
      <c r="D72" s="80" t="s">
        <v>191</v>
      </c>
      <c r="E72" s="56"/>
      <c r="F72" s="52"/>
      <c r="G72" s="52"/>
    </row>
    <row r="73" spans="2:7" ht="14.45" customHeight="1">
      <c r="B73" s="53" t="s">
        <v>4</v>
      </c>
      <c r="C73" s="54" t="s">
        <v>2</v>
      </c>
      <c r="D73" s="80" t="s">
        <v>192</v>
      </c>
      <c r="E73" s="56">
        <v>518902.01</v>
      </c>
      <c r="F73" s="52"/>
      <c r="G73" s="52" t="s">
        <v>237</v>
      </c>
    </row>
    <row r="74" spans="2:7" ht="14.45" customHeight="1">
      <c r="B74" s="53" t="s">
        <v>4</v>
      </c>
      <c r="C74" s="54" t="s">
        <v>3</v>
      </c>
      <c r="D74" s="58" t="s">
        <v>193</v>
      </c>
      <c r="E74" s="56">
        <v>3950</v>
      </c>
      <c r="F74" s="52"/>
      <c r="G74" s="52" t="s">
        <v>238</v>
      </c>
    </row>
    <row r="75" spans="2:7" ht="14.45" customHeight="1">
      <c r="B75" s="53" t="s">
        <v>4</v>
      </c>
      <c r="C75" s="54" t="s">
        <v>5</v>
      </c>
      <c r="D75" s="58" t="s">
        <v>194</v>
      </c>
      <c r="E75" s="60">
        <v>7734.59</v>
      </c>
      <c r="F75" s="61"/>
      <c r="G75" s="61" t="s">
        <v>239</v>
      </c>
    </row>
    <row r="76" spans="2:7" ht="14.45" customHeight="1">
      <c r="B76" s="53"/>
      <c r="C76" s="54"/>
      <c r="D76" s="62" t="s">
        <v>195</v>
      </c>
      <c r="E76" s="63">
        <f>+E71</f>
        <v>530586.6</v>
      </c>
      <c r="F76" s="64"/>
      <c r="G76" s="64"/>
    </row>
    <row r="77" spans="2:7" ht="14.45" customHeight="1">
      <c r="B77" s="53"/>
      <c r="C77" s="54"/>
      <c r="D77" s="62"/>
      <c r="E77" s="74"/>
      <c r="F77" s="75"/>
      <c r="G77" s="75"/>
    </row>
    <row r="78" spans="2:7" ht="14.45" customHeight="1">
      <c r="B78" s="53"/>
      <c r="C78" s="54"/>
      <c r="D78" s="62" t="s">
        <v>196</v>
      </c>
      <c r="E78" s="63">
        <f>+E70-E76</f>
        <v>-281025.75</v>
      </c>
      <c r="F78" s="64"/>
      <c r="G78" s="64"/>
    </row>
    <row r="79" spans="2:7" ht="14.45" customHeight="1">
      <c r="B79" s="53"/>
      <c r="C79" s="54"/>
      <c r="D79" s="62" t="s">
        <v>197</v>
      </c>
      <c r="E79" s="74">
        <f>+E43+E57+E62+E78</f>
        <v>112697.71</v>
      </c>
      <c r="F79" s="75"/>
      <c r="G79" s="75"/>
    </row>
    <row r="80" spans="2:7" ht="14.45" customHeight="1">
      <c r="B80" s="53">
        <v>26</v>
      </c>
      <c r="C80" s="54"/>
      <c r="D80" s="69" t="s">
        <v>318</v>
      </c>
      <c r="E80" s="60">
        <v>96289.4</v>
      </c>
      <c r="F80" s="82"/>
      <c r="G80" s="82"/>
    </row>
    <row r="81" spans="2:7" ht="14.45" customHeight="1">
      <c r="B81" s="53">
        <v>27</v>
      </c>
      <c r="C81" s="54"/>
      <c r="D81" s="83" t="s">
        <v>324</v>
      </c>
      <c r="E81" s="60">
        <f>+E79-E80</f>
        <v>16408.310000000001</v>
      </c>
      <c r="F81" s="84"/>
      <c r="G81" s="84"/>
    </row>
    <row r="82" spans="2:7" ht="14.45" customHeight="1">
      <c r="B82" s="46">
        <v>28</v>
      </c>
      <c r="C82" s="85"/>
      <c r="D82" s="86" t="s">
        <v>240</v>
      </c>
      <c r="E82" s="60"/>
      <c r="F82" s="75"/>
      <c r="G82" s="75"/>
    </row>
    <row r="83" spans="2:7">
      <c r="B83" s="87"/>
      <c r="C83" s="88"/>
      <c r="D83" s="42"/>
      <c r="E83" s="89"/>
      <c r="F83" s="42"/>
      <c r="G83" s="42"/>
    </row>
    <row r="84" spans="2:7">
      <c r="B84" s="41"/>
      <c r="C84" s="41"/>
    </row>
    <row r="85" spans="2:7">
      <c r="B85" s="41"/>
      <c r="C85" s="41"/>
    </row>
    <row r="86" spans="2:7">
      <c r="B86" s="41"/>
      <c r="C86" s="41"/>
    </row>
    <row r="87" spans="2:7">
      <c r="B87" s="41"/>
      <c r="C87" s="41"/>
    </row>
    <row r="88" spans="2:7">
      <c r="B88" s="41"/>
      <c r="C88" s="41"/>
    </row>
  </sheetData>
  <mergeCells count="3">
    <mergeCell ref="D5:D6"/>
    <mergeCell ref="E5:E6"/>
    <mergeCell ref="A3:G3"/>
  </mergeCells>
  <phoneticPr fontId="0" type="noConversion"/>
  <printOptions horizontalCentered="1"/>
  <pageMargins left="0.35433070866141736" right="0.15748031496062992" top="0.55118110236220474" bottom="0.43307086614173229" header="0.35433070866141736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L105"/>
  <sheetViews>
    <sheetView workbookViewId="0">
      <selection activeCell="E99" sqref="E99"/>
    </sheetView>
  </sheetViews>
  <sheetFormatPr defaultRowHeight="12.75"/>
  <cols>
    <col min="1" max="1" width="2.7109375" style="5" bestFit="1" customWidth="1"/>
    <col min="2" max="2" width="4.7109375" style="4" customWidth="1"/>
    <col min="3" max="3" width="2.5703125" style="4" customWidth="1"/>
    <col min="4" max="4" width="61.7109375" style="4" customWidth="1"/>
    <col min="5" max="5" width="23.7109375" style="4" customWidth="1"/>
    <col min="6" max="7" width="15.7109375" style="4" customWidth="1"/>
    <col min="8" max="8" width="20.7109375" style="4" hidden="1" customWidth="1"/>
    <col min="9" max="9" width="3.85546875" style="4" customWidth="1"/>
    <col min="10" max="16384" width="9.140625" style="4"/>
  </cols>
  <sheetData>
    <row r="1" spans="1:12" s="1" customFormat="1" ht="38.25" customHeight="1" thickTop="1" thickBot="1">
      <c r="A1" s="25" t="s">
        <v>325</v>
      </c>
      <c r="B1" s="26"/>
      <c r="C1" s="26"/>
      <c r="D1" s="26"/>
      <c r="E1" s="26"/>
      <c r="F1" s="26"/>
      <c r="G1" s="27"/>
      <c r="H1" s="24"/>
      <c r="I1" s="23"/>
    </row>
    <row r="2" spans="1:12" ht="6.75" customHeight="1" thickTop="1">
      <c r="A2" s="9"/>
      <c r="B2" s="10"/>
      <c r="C2" s="10"/>
      <c r="D2" s="10"/>
      <c r="E2" s="10"/>
      <c r="F2" s="10"/>
      <c r="G2" s="10"/>
      <c r="H2" s="28"/>
      <c r="I2" s="28"/>
      <c r="J2" s="10"/>
      <c r="K2" s="10"/>
      <c r="L2" s="10"/>
    </row>
    <row r="3" spans="1:12" ht="21" customHeight="1">
      <c r="A3" s="171" t="s">
        <v>315</v>
      </c>
      <c r="B3" s="171"/>
      <c r="C3" s="171"/>
      <c r="D3" s="171"/>
      <c r="E3" s="171"/>
      <c r="F3" s="171"/>
      <c r="G3" s="171"/>
      <c r="H3" s="10"/>
      <c r="I3" s="10"/>
      <c r="J3" s="10"/>
      <c r="K3" s="10"/>
      <c r="L3" s="10"/>
    </row>
    <row r="4" spans="1:12" ht="6.75" customHeight="1" thickBo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0" customFormat="1" ht="12.75" customHeight="1" thickTop="1">
      <c r="A5" s="122"/>
      <c r="B5" s="123"/>
      <c r="C5" s="124"/>
      <c r="D5" s="172" t="s">
        <v>8</v>
      </c>
      <c r="E5" s="174">
        <v>42735</v>
      </c>
      <c r="F5" s="45" t="s">
        <v>208</v>
      </c>
      <c r="G5" s="45" t="s">
        <v>208</v>
      </c>
      <c r="H5" s="176" t="s">
        <v>134</v>
      </c>
    </row>
    <row r="6" spans="1:12" s="10" customFormat="1" ht="15.75" thickBot="1">
      <c r="A6" s="125"/>
      <c r="B6" s="126"/>
      <c r="C6" s="127"/>
      <c r="D6" s="173"/>
      <c r="E6" s="175"/>
      <c r="F6" s="48" t="s">
        <v>209</v>
      </c>
      <c r="G6" s="48" t="s">
        <v>210</v>
      </c>
      <c r="H6" s="177"/>
    </row>
    <row r="7" spans="1:12" s="10" customFormat="1" ht="30.75" thickTop="1">
      <c r="A7" s="122"/>
      <c r="B7" s="123">
        <v>1</v>
      </c>
      <c r="C7" s="124"/>
      <c r="D7" s="92" t="s">
        <v>9</v>
      </c>
      <c r="E7" s="93"/>
      <c r="F7" s="94" t="s">
        <v>242</v>
      </c>
      <c r="G7" s="94" t="s">
        <v>242</v>
      </c>
      <c r="H7" s="11" t="e">
        <f>E7-G7</f>
        <v>#VALUE!</v>
      </c>
    </row>
    <row r="8" spans="1:12" s="10" customFormat="1" ht="15.75" thickBot="1">
      <c r="A8" s="128"/>
      <c r="B8" s="129"/>
      <c r="C8" s="130"/>
      <c r="D8" s="96"/>
      <c r="E8" s="97"/>
      <c r="F8" s="98"/>
      <c r="G8" s="98"/>
      <c r="H8" s="13"/>
    </row>
    <row r="9" spans="1:12" s="10" customFormat="1" ht="15.75" thickBot="1">
      <c r="A9" s="128"/>
      <c r="B9" s="129"/>
      <c r="C9" s="130"/>
      <c r="D9" s="99" t="s">
        <v>10</v>
      </c>
      <c r="E9" s="100">
        <f>SUM(E7:E8)</f>
        <v>0</v>
      </c>
      <c r="F9" s="101"/>
      <c r="G9" s="101"/>
      <c r="H9" s="15" t="e">
        <f>SUM(H7:H8)</f>
        <v>#VALUE!</v>
      </c>
    </row>
    <row r="10" spans="1:12" s="10" customFormat="1" ht="15">
      <c r="A10" s="128"/>
      <c r="B10" s="129"/>
      <c r="C10" s="130"/>
      <c r="D10" s="102" t="s">
        <v>11</v>
      </c>
      <c r="E10" s="103"/>
      <c r="F10" s="37"/>
      <c r="G10" s="37"/>
      <c r="H10" s="16"/>
    </row>
    <row r="11" spans="1:12" s="10" customFormat="1" ht="15">
      <c r="A11" s="128" t="s">
        <v>0</v>
      </c>
      <c r="B11" s="129"/>
      <c r="C11" s="130"/>
      <c r="D11" s="104" t="s">
        <v>243</v>
      </c>
      <c r="E11" s="105"/>
      <c r="F11" s="36" t="s">
        <v>244</v>
      </c>
      <c r="G11" s="36" t="s">
        <v>244</v>
      </c>
      <c r="H11" s="16"/>
    </row>
    <row r="12" spans="1:12" s="10" customFormat="1" ht="15">
      <c r="A12" s="128"/>
      <c r="B12" s="129">
        <v>1</v>
      </c>
      <c r="C12" s="130"/>
      <c r="D12" s="106" t="s">
        <v>245</v>
      </c>
      <c r="E12" s="107"/>
      <c r="F12" s="33" t="s">
        <v>246</v>
      </c>
      <c r="G12" s="33" t="s">
        <v>246</v>
      </c>
      <c r="H12" s="16" t="e">
        <f t="shared" ref="H12:H18" si="0">E12-G12</f>
        <v>#VALUE!</v>
      </c>
    </row>
    <row r="13" spans="1:12" s="10" customFormat="1" ht="15">
      <c r="A13" s="128"/>
      <c r="B13" s="129">
        <v>2</v>
      </c>
      <c r="C13" s="130"/>
      <c r="D13" s="106" t="s">
        <v>247</v>
      </c>
      <c r="E13" s="107"/>
      <c r="F13" s="33" t="s">
        <v>248</v>
      </c>
      <c r="G13" s="33" t="s">
        <v>248</v>
      </c>
      <c r="H13" s="16" t="e">
        <f t="shared" si="0"/>
        <v>#VALUE!</v>
      </c>
    </row>
    <row r="14" spans="1:12" s="10" customFormat="1" ht="15">
      <c r="A14" s="128"/>
      <c r="B14" s="129">
        <v>3</v>
      </c>
      <c r="C14" s="130"/>
      <c r="D14" s="106" t="s">
        <v>249</v>
      </c>
      <c r="E14" s="107">
        <v>118.84</v>
      </c>
      <c r="F14" s="33" t="s">
        <v>250</v>
      </c>
      <c r="G14" s="33" t="s">
        <v>250</v>
      </c>
      <c r="H14" s="16" t="e">
        <f t="shared" si="0"/>
        <v>#VALUE!</v>
      </c>
    </row>
    <row r="15" spans="1:12" s="10" customFormat="1" ht="15">
      <c r="A15" s="128"/>
      <c r="B15" s="129">
        <v>4</v>
      </c>
      <c r="C15" s="130"/>
      <c r="D15" s="106" t="s">
        <v>251</v>
      </c>
      <c r="E15" s="107"/>
      <c r="F15" s="33" t="s">
        <v>252</v>
      </c>
      <c r="G15" s="33" t="s">
        <v>252</v>
      </c>
      <c r="H15" s="16" t="e">
        <f t="shared" si="0"/>
        <v>#VALUE!</v>
      </c>
    </row>
    <row r="16" spans="1:12" s="10" customFormat="1" ht="15">
      <c r="A16" s="128"/>
      <c r="B16" s="129">
        <v>5</v>
      </c>
      <c r="C16" s="130"/>
      <c r="D16" s="106" t="s">
        <v>253</v>
      </c>
      <c r="E16" s="107"/>
      <c r="F16" s="33" t="s">
        <v>254</v>
      </c>
      <c r="G16" s="33" t="s">
        <v>254</v>
      </c>
      <c r="H16" s="16" t="e">
        <f t="shared" si="0"/>
        <v>#VALUE!</v>
      </c>
    </row>
    <row r="17" spans="1:8" s="10" customFormat="1" ht="15">
      <c r="A17" s="128"/>
      <c r="B17" s="129">
        <v>6</v>
      </c>
      <c r="C17" s="130"/>
      <c r="D17" s="106" t="s">
        <v>255</v>
      </c>
      <c r="E17" s="107"/>
      <c r="F17" s="33" t="s">
        <v>256</v>
      </c>
      <c r="G17" s="33" t="s">
        <v>256</v>
      </c>
      <c r="H17" s="16" t="e">
        <f t="shared" si="0"/>
        <v>#VALUE!</v>
      </c>
    </row>
    <row r="18" spans="1:8" s="10" customFormat="1" ht="15.75" thickBot="1">
      <c r="A18" s="128"/>
      <c r="B18" s="129">
        <v>9</v>
      </c>
      <c r="C18" s="130"/>
      <c r="D18" s="108" t="s">
        <v>257</v>
      </c>
      <c r="E18" s="109">
        <v>140792.75</v>
      </c>
      <c r="F18" s="38" t="s">
        <v>258</v>
      </c>
      <c r="G18" s="38" t="s">
        <v>258</v>
      </c>
      <c r="H18" s="16" t="e">
        <f t="shared" si="0"/>
        <v>#VALUE!</v>
      </c>
    </row>
    <row r="19" spans="1:8" s="10" customFormat="1" ht="15.75" thickBot="1">
      <c r="A19" s="128"/>
      <c r="B19" s="129"/>
      <c r="C19" s="130"/>
      <c r="D19" s="110" t="s">
        <v>13</v>
      </c>
      <c r="E19" s="100">
        <f>SUM(E12:E18)</f>
        <v>140911.59</v>
      </c>
      <c r="F19" s="101"/>
      <c r="G19" s="101"/>
      <c r="H19" s="15" t="e">
        <f>SUM(H12:H18)</f>
        <v>#VALUE!</v>
      </c>
    </row>
    <row r="20" spans="1:8" s="10" customFormat="1" ht="15">
      <c r="A20" s="128"/>
      <c r="B20" s="129"/>
      <c r="C20" s="130"/>
      <c r="D20" s="96"/>
      <c r="E20" s="103"/>
      <c r="F20" s="37"/>
      <c r="G20" s="37"/>
      <c r="H20" s="16"/>
    </row>
    <row r="21" spans="1:8" s="10" customFormat="1" ht="15">
      <c r="A21" s="131"/>
      <c r="B21" s="132"/>
      <c r="C21" s="133"/>
      <c r="D21" s="112" t="s">
        <v>319</v>
      </c>
      <c r="E21" s="105"/>
      <c r="F21" s="36"/>
      <c r="G21" s="36"/>
      <c r="H21" s="16"/>
    </row>
    <row r="22" spans="1:8" s="10" customFormat="1" ht="15">
      <c r="A22" s="131" t="s">
        <v>14</v>
      </c>
      <c r="B22" s="132">
        <v>1</v>
      </c>
      <c r="C22" s="133"/>
      <c r="D22" s="108" t="s">
        <v>15</v>
      </c>
      <c r="E22" s="105">
        <f>SUM(E23:E26)</f>
        <v>11744739.550000001</v>
      </c>
      <c r="F22" s="36"/>
      <c r="G22" s="36"/>
      <c r="H22" s="16">
        <f>SUM(H23:H26)</f>
        <v>11744739.550000001</v>
      </c>
    </row>
    <row r="23" spans="1:8" s="10" customFormat="1" ht="15">
      <c r="A23" s="131"/>
      <c r="B23" s="134" t="s">
        <v>16</v>
      </c>
      <c r="C23" s="133"/>
      <c r="D23" s="108" t="s">
        <v>17</v>
      </c>
      <c r="E23" s="107">
        <v>761676.48</v>
      </c>
      <c r="F23" s="33"/>
      <c r="G23" s="33"/>
      <c r="H23" s="16">
        <f>E23-G23</f>
        <v>761676.48</v>
      </c>
    </row>
    <row r="24" spans="1:8" s="10" customFormat="1" ht="15">
      <c r="A24" s="131"/>
      <c r="B24" s="134" t="s">
        <v>18</v>
      </c>
      <c r="C24" s="133"/>
      <c r="D24" s="108" t="s">
        <v>19</v>
      </c>
      <c r="E24" s="107">
        <v>2185387.9</v>
      </c>
      <c r="F24" s="33"/>
      <c r="G24" s="33"/>
      <c r="H24" s="16">
        <f>E24-G24</f>
        <v>2185387.9</v>
      </c>
    </row>
    <row r="25" spans="1:8" s="10" customFormat="1" ht="15">
      <c r="A25" s="131"/>
      <c r="B25" s="134" t="s">
        <v>20</v>
      </c>
      <c r="C25" s="133"/>
      <c r="D25" s="108" t="s">
        <v>21</v>
      </c>
      <c r="E25" s="107">
        <v>8797675.1699999999</v>
      </c>
      <c r="F25" s="33"/>
      <c r="G25" s="33"/>
      <c r="H25" s="16">
        <f>E25-G25</f>
        <v>8797675.1699999999</v>
      </c>
    </row>
    <row r="26" spans="1:8" s="10" customFormat="1" ht="15">
      <c r="A26" s="131"/>
      <c r="B26" s="134" t="s">
        <v>22</v>
      </c>
      <c r="C26" s="133"/>
      <c r="D26" s="108" t="s">
        <v>23</v>
      </c>
      <c r="E26" s="107"/>
      <c r="F26" s="33"/>
      <c r="G26" s="33"/>
      <c r="H26" s="16">
        <f>E26-G26</f>
        <v>0</v>
      </c>
    </row>
    <row r="27" spans="1:8" s="10" customFormat="1" ht="15">
      <c r="A27" s="131" t="s">
        <v>24</v>
      </c>
      <c r="B27" s="132">
        <v>2</v>
      </c>
      <c r="C27" s="133"/>
      <c r="D27" s="108" t="s">
        <v>320</v>
      </c>
      <c r="E27" s="105">
        <f>SUM(E28:E40)</f>
        <v>8741379.7300000004</v>
      </c>
      <c r="F27" s="36" t="s">
        <v>4</v>
      </c>
      <c r="G27" s="36"/>
      <c r="H27" s="16" t="e">
        <f>H28+H30+H32+H34+H35+H36+H37+H38+H39+H40</f>
        <v>#VALUE!</v>
      </c>
    </row>
    <row r="28" spans="1:8" s="10" customFormat="1" ht="15">
      <c r="A28" s="131"/>
      <c r="B28" s="134" t="s">
        <v>25</v>
      </c>
      <c r="C28" s="133"/>
      <c r="D28" s="108" t="s">
        <v>26</v>
      </c>
      <c r="E28" s="107">
        <v>102103.16</v>
      </c>
      <c r="F28" s="33" t="s">
        <v>259</v>
      </c>
      <c r="G28" s="33" t="s">
        <v>259</v>
      </c>
      <c r="H28" s="16" t="e">
        <f t="shared" ref="H28:H41" si="1">E28-G28</f>
        <v>#VALUE!</v>
      </c>
    </row>
    <row r="29" spans="1:8" s="10" customFormat="1" ht="15">
      <c r="A29" s="131"/>
      <c r="B29" s="132"/>
      <c r="C29" s="133" t="s">
        <v>1</v>
      </c>
      <c r="D29" s="113" t="s">
        <v>27</v>
      </c>
      <c r="E29" s="107"/>
      <c r="F29" s="33"/>
      <c r="G29" s="33"/>
      <c r="H29" s="16">
        <f t="shared" si="1"/>
        <v>0</v>
      </c>
    </row>
    <row r="30" spans="1:8" s="10" customFormat="1" ht="15">
      <c r="A30" s="131"/>
      <c r="B30" s="134" t="s">
        <v>28</v>
      </c>
      <c r="C30" s="133"/>
      <c r="D30" s="108" t="s">
        <v>19</v>
      </c>
      <c r="E30" s="107">
        <v>8434996.9299999997</v>
      </c>
      <c r="F30" s="33"/>
      <c r="G30" s="33"/>
      <c r="H30" s="16">
        <f t="shared" si="1"/>
        <v>8434996.9299999997</v>
      </c>
    </row>
    <row r="31" spans="1:8" s="10" customFormat="1" ht="15">
      <c r="A31" s="131"/>
      <c r="B31" s="132"/>
      <c r="C31" s="133" t="s">
        <v>1</v>
      </c>
      <c r="D31" s="113" t="s">
        <v>27</v>
      </c>
      <c r="E31" s="107"/>
      <c r="F31" s="33"/>
      <c r="G31" s="33"/>
      <c r="H31" s="16">
        <f t="shared" si="1"/>
        <v>0</v>
      </c>
    </row>
    <row r="32" spans="1:8" s="10" customFormat="1" ht="15">
      <c r="A32" s="131"/>
      <c r="B32" s="134" t="s">
        <v>29</v>
      </c>
      <c r="C32" s="133"/>
      <c r="D32" s="108" t="s">
        <v>30</v>
      </c>
      <c r="E32" s="107">
        <v>35818.129999999997</v>
      </c>
      <c r="F32" s="33" t="s">
        <v>260</v>
      </c>
      <c r="G32" s="33" t="s">
        <v>260</v>
      </c>
      <c r="H32" s="16" t="e">
        <f t="shared" si="1"/>
        <v>#VALUE!</v>
      </c>
    </row>
    <row r="33" spans="1:8" s="10" customFormat="1" ht="15">
      <c r="A33" s="131"/>
      <c r="B33" s="132"/>
      <c r="C33" s="133" t="s">
        <v>1</v>
      </c>
      <c r="D33" s="113" t="s">
        <v>27</v>
      </c>
      <c r="E33" s="107"/>
      <c r="F33" s="33"/>
      <c r="G33" s="33"/>
      <c r="H33" s="16">
        <f t="shared" si="1"/>
        <v>0</v>
      </c>
    </row>
    <row r="34" spans="1:8" s="10" customFormat="1" ht="15">
      <c r="A34" s="131"/>
      <c r="B34" s="134" t="s">
        <v>31</v>
      </c>
      <c r="C34" s="133"/>
      <c r="D34" s="108" t="s">
        <v>32</v>
      </c>
      <c r="E34" s="107">
        <v>120364.07</v>
      </c>
      <c r="F34" s="33" t="s">
        <v>261</v>
      </c>
      <c r="G34" s="33" t="s">
        <v>261</v>
      </c>
      <c r="H34" s="16" t="e">
        <f t="shared" si="1"/>
        <v>#VALUE!</v>
      </c>
    </row>
    <row r="35" spans="1:8" s="10" customFormat="1" ht="15">
      <c r="A35" s="135"/>
      <c r="B35" s="134" t="s">
        <v>33</v>
      </c>
      <c r="C35" s="133"/>
      <c r="D35" s="108" t="s">
        <v>34</v>
      </c>
      <c r="E35" s="107">
        <v>8998.94</v>
      </c>
      <c r="F35" s="33"/>
      <c r="G35" s="33"/>
      <c r="H35" s="16">
        <f t="shared" si="1"/>
        <v>8998.94</v>
      </c>
    </row>
    <row r="36" spans="1:8" s="10" customFormat="1" ht="15">
      <c r="A36" s="135"/>
      <c r="B36" s="134" t="s">
        <v>35</v>
      </c>
      <c r="C36" s="133"/>
      <c r="D36" s="108" t="s">
        <v>36</v>
      </c>
      <c r="E36" s="107">
        <v>18118.21</v>
      </c>
      <c r="F36" s="33"/>
      <c r="G36" s="33"/>
      <c r="H36" s="16">
        <f t="shared" si="1"/>
        <v>18118.21</v>
      </c>
    </row>
    <row r="37" spans="1:8" s="10" customFormat="1" ht="15">
      <c r="A37" s="135"/>
      <c r="B37" s="134" t="s">
        <v>37</v>
      </c>
      <c r="C37" s="133"/>
      <c r="D37" s="108" t="s">
        <v>38</v>
      </c>
      <c r="E37" s="107">
        <v>14610.11</v>
      </c>
      <c r="F37" s="33"/>
      <c r="G37" s="33"/>
      <c r="H37" s="16">
        <f t="shared" si="1"/>
        <v>14610.11</v>
      </c>
    </row>
    <row r="38" spans="1:8" s="10" customFormat="1" ht="15">
      <c r="A38" s="135"/>
      <c r="B38" s="134" t="s">
        <v>39</v>
      </c>
      <c r="C38" s="133"/>
      <c r="D38" s="108" t="s">
        <v>21</v>
      </c>
      <c r="E38" s="107"/>
      <c r="F38" s="33"/>
      <c r="G38" s="33"/>
      <c r="H38" s="16">
        <f t="shared" si="1"/>
        <v>0</v>
      </c>
    </row>
    <row r="39" spans="1:8" s="10" customFormat="1" ht="15">
      <c r="A39" s="135"/>
      <c r="B39" s="134" t="s">
        <v>40</v>
      </c>
      <c r="C39" s="133"/>
      <c r="D39" s="108" t="s">
        <v>41</v>
      </c>
      <c r="E39" s="107"/>
      <c r="F39" s="33"/>
      <c r="G39" s="33"/>
      <c r="H39" s="16">
        <f t="shared" si="1"/>
        <v>0</v>
      </c>
    </row>
    <row r="40" spans="1:8" s="10" customFormat="1" ht="15">
      <c r="A40" s="135"/>
      <c r="B40" s="136" t="s">
        <v>42</v>
      </c>
      <c r="C40" s="133"/>
      <c r="D40" s="108" t="s">
        <v>43</v>
      </c>
      <c r="E40" s="107">
        <v>6370.18</v>
      </c>
      <c r="F40" s="33"/>
      <c r="G40" s="33"/>
      <c r="H40" s="16">
        <f t="shared" si="1"/>
        <v>6370.18</v>
      </c>
    </row>
    <row r="41" spans="1:8" s="10" customFormat="1" ht="15.75" thickBot="1">
      <c r="A41" s="131"/>
      <c r="B41" s="132">
        <v>3</v>
      </c>
      <c r="C41" s="133"/>
      <c r="D41" s="108" t="s">
        <v>12</v>
      </c>
      <c r="E41" s="109">
        <v>2230386.7599999998</v>
      </c>
      <c r="F41" s="38" t="s">
        <v>262</v>
      </c>
      <c r="G41" s="38" t="s">
        <v>262</v>
      </c>
      <c r="H41" s="17" t="e">
        <f t="shared" si="1"/>
        <v>#VALUE!</v>
      </c>
    </row>
    <row r="42" spans="1:8" s="10" customFormat="1" ht="15.75" thickBot="1">
      <c r="A42" s="131"/>
      <c r="B42" s="132"/>
      <c r="C42" s="133"/>
      <c r="D42" s="110" t="s">
        <v>44</v>
      </c>
      <c r="E42" s="100">
        <f>E22+E27+E41</f>
        <v>22716506.039999999</v>
      </c>
      <c r="F42" s="101"/>
      <c r="G42" s="101"/>
      <c r="H42" s="15" t="e">
        <f>H22+H27+H41</f>
        <v>#VALUE!</v>
      </c>
    </row>
    <row r="43" spans="1:8" s="10" customFormat="1" ht="15">
      <c r="A43" s="131"/>
      <c r="B43" s="132"/>
      <c r="C43" s="133"/>
      <c r="D43" s="108"/>
      <c r="E43" s="105"/>
      <c r="F43" s="36"/>
      <c r="G43" s="37"/>
      <c r="H43" s="16"/>
    </row>
    <row r="44" spans="1:8" s="10" customFormat="1" ht="15">
      <c r="A44" s="128" t="s">
        <v>45</v>
      </c>
      <c r="B44" s="129"/>
      <c r="C44" s="130"/>
      <c r="D44" s="112" t="s">
        <v>321</v>
      </c>
      <c r="E44" s="105"/>
      <c r="F44" s="36"/>
      <c r="G44" s="36"/>
      <c r="H44" s="16"/>
    </row>
    <row r="45" spans="1:8" s="10" customFormat="1" ht="15">
      <c r="A45" s="128"/>
      <c r="B45" s="129">
        <v>1</v>
      </c>
      <c r="C45" s="130"/>
      <c r="D45" s="108" t="s">
        <v>46</v>
      </c>
      <c r="E45" s="105">
        <f>SUM(E46:E48)</f>
        <v>350960</v>
      </c>
      <c r="F45" s="36" t="s">
        <v>263</v>
      </c>
      <c r="G45" s="36" t="s">
        <v>263</v>
      </c>
      <c r="H45" s="16" t="e">
        <f>SUM(H46:H48)</f>
        <v>#VALUE!</v>
      </c>
    </row>
    <row r="46" spans="1:8" s="10" customFormat="1" ht="15">
      <c r="A46" s="128"/>
      <c r="B46" s="129"/>
      <c r="C46" s="130" t="s">
        <v>1</v>
      </c>
      <c r="D46" s="114" t="s">
        <v>47</v>
      </c>
      <c r="E46" s="107"/>
      <c r="F46" s="33" t="s">
        <v>264</v>
      </c>
      <c r="G46" s="33" t="s">
        <v>264</v>
      </c>
      <c r="H46" s="16" t="e">
        <f>E46-G46</f>
        <v>#VALUE!</v>
      </c>
    </row>
    <row r="47" spans="1:8" s="10" customFormat="1" ht="15">
      <c r="A47" s="128"/>
      <c r="B47" s="129"/>
      <c r="C47" s="130" t="s">
        <v>2</v>
      </c>
      <c r="D47" s="113" t="s">
        <v>48</v>
      </c>
      <c r="E47" s="107">
        <v>350760</v>
      </c>
      <c r="F47" s="33" t="s">
        <v>265</v>
      </c>
      <c r="G47" s="33" t="s">
        <v>265</v>
      </c>
      <c r="H47" s="16" t="e">
        <f>E47-G47</f>
        <v>#VALUE!</v>
      </c>
    </row>
    <row r="48" spans="1:8" s="10" customFormat="1" ht="15">
      <c r="A48" s="128"/>
      <c r="B48" s="129"/>
      <c r="C48" s="130" t="s">
        <v>3</v>
      </c>
      <c r="D48" s="113" t="s">
        <v>49</v>
      </c>
      <c r="E48" s="107">
        <v>200</v>
      </c>
      <c r="F48" s="33"/>
      <c r="G48" s="33"/>
      <c r="H48" s="16">
        <f>E48-G48</f>
        <v>200</v>
      </c>
    </row>
    <row r="49" spans="1:9" s="10" customFormat="1" ht="15">
      <c r="A49" s="128"/>
      <c r="B49" s="129">
        <v>2</v>
      </c>
      <c r="C49" s="130"/>
      <c r="D49" s="108" t="s">
        <v>50</v>
      </c>
      <c r="E49" s="105">
        <f>SUM(E50:E53)</f>
        <v>20.28</v>
      </c>
      <c r="F49" s="36" t="s">
        <v>266</v>
      </c>
      <c r="G49" s="36" t="s">
        <v>266</v>
      </c>
      <c r="H49" s="16" t="e">
        <f>SUM(H50:H53)</f>
        <v>#VALUE!</v>
      </c>
    </row>
    <row r="50" spans="1:9" s="10" customFormat="1" ht="15">
      <c r="A50" s="128"/>
      <c r="B50" s="129"/>
      <c r="C50" s="130" t="s">
        <v>1</v>
      </c>
      <c r="D50" s="108" t="s">
        <v>51</v>
      </c>
      <c r="E50" s="107"/>
      <c r="F50" s="33"/>
      <c r="G50" s="33"/>
      <c r="H50" s="16">
        <f>E50-G50</f>
        <v>0</v>
      </c>
    </row>
    <row r="51" spans="1:9" s="10" customFormat="1" ht="15">
      <c r="A51" s="128"/>
      <c r="B51" s="129"/>
      <c r="C51" s="130" t="s">
        <v>2</v>
      </c>
      <c r="D51" s="114" t="s">
        <v>47</v>
      </c>
      <c r="E51" s="107"/>
      <c r="F51" s="33" t="s">
        <v>267</v>
      </c>
      <c r="G51" s="33" t="s">
        <v>267</v>
      </c>
      <c r="H51" s="16" t="e">
        <f>E51-G51</f>
        <v>#VALUE!</v>
      </c>
    </row>
    <row r="52" spans="1:9" s="10" customFormat="1" ht="15">
      <c r="A52" s="128"/>
      <c r="B52" s="129"/>
      <c r="C52" s="130" t="s">
        <v>3</v>
      </c>
      <c r="D52" s="113" t="s">
        <v>52</v>
      </c>
      <c r="E52" s="107"/>
      <c r="F52" s="33" t="s">
        <v>268</v>
      </c>
      <c r="G52" s="33" t="s">
        <v>268</v>
      </c>
      <c r="H52" s="16" t="e">
        <f>E52-G52</f>
        <v>#VALUE!</v>
      </c>
    </row>
    <row r="53" spans="1:9" s="10" customFormat="1" ht="15">
      <c r="A53" s="128"/>
      <c r="B53" s="129"/>
      <c r="C53" s="130" t="s">
        <v>5</v>
      </c>
      <c r="D53" s="113" t="s">
        <v>53</v>
      </c>
      <c r="E53" s="107">
        <v>20.28</v>
      </c>
      <c r="F53" s="33" t="s">
        <v>269</v>
      </c>
      <c r="G53" s="33" t="s">
        <v>270</v>
      </c>
      <c r="H53" s="16" t="e">
        <f>E53-G53</f>
        <v>#VALUE!</v>
      </c>
    </row>
    <row r="54" spans="1:9" s="10" customFormat="1" ht="15">
      <c r="A54" s="128"/>
      <c r="B54" s="129">
        <v>3</v>
      </c>
      <c r="C54" s="130"/>
      <c r="D54" s="108" t="s">
        <v>54</v>
      </c>
      <c r="E54" s="107"/>
      <c r="F54" s="33" t="s">
        <v>271</v>
      </c>
      <c r="G54" s="38"/>
      <c r="H54" s="17">
        <f>E54-G54</f>
        <v>0</v>
      </c>
    </row>
    <row r="55" spans="1:9" s="10" customFormat="1" ht="15">
      <c r="A55" s="128"/>
      <c r="B55" s="129"/>
      <c r="C55" s="130"/>
      <c r="D55" s="110" t="s">
        <v>55</v>
      </c>
      <c r="E55" s="115">
        <f>E45+E49+E54</f>
        <v>350980.28</v>
      </c>
      <c r="F55" s="101"/>
      <c r="G55" s="116"/>
      <c r="H55" s="14" t="e">
        <f>H45+H49+H54</f>
        <v>#VALUE!</v>
      </c>
      <c r="I55" s="22"/>
    </row>
    <row r="56" spans="1:9" s="10" customFormat="1" ht="15.75" thickBot="1">
      <c r="A56" s="128"/>
      <c r="B56" s="129"/>
      <c r="C56" s="130"/>
      <c r="D56" s="110"/>
      <c r="E56" s="117"/>
      <c r="F56" s="39"/>
      <c r="G56" s="39"/>
      <c r="H56" s="16"/>
    </row>
    <row r="57" spans="1:9" s="10" customFormat="1" ht="15.75" thickBot="1">
      <c r="A57" s="128"/>
      <c r="B57" s="129"/>
      <c r="C57" s="130"/>
      <c r="D57" s="110" t="s">
        <v>56</v>
      </c>
      <c r="E57" s="115">
        <f>E19+E42+E55</f>
        <v>23208397.91</v>
      </c>
      <c r="F57" s="101"/>
      <c r="G57" s="101"/>
      <c r="H57" s="15" t="e">
        <f>H19+H42+H55</f>
        <v>#VALUE!</v>
      </c>
    </row>
    <row r="58" spans="1:9" s="10" customFormat="1" ht="15">
      <c r="A58" s="128"/>
      <c r="B58" s="129"/>
      <c r="C58" s="130"/>
      <c r="D58" s="106"/>
      <c r="E58" s="105"/>
      <c r="F58" s="36"/>
      <c r="G58" s="36"/>
      <c r="H58" s="16"/>
    </row>
    <row r="59" spans="1:9" s="10" customFormat="1" ht="15">
      <c r="A59" s="128"/>
      <c r="B59" s="129"/>
      <c r="C59" s="130"/>
      <c r="D59" s="102" t="s">
        <v>57</v>
      </c>
      <c r="E59" s="105"/>
      <c r="F59" s="36"/>
      <c r="G59" s="36"/>
      <c r="H59" s="16"/>
    </row>
    <row r="60" spans="1:9" s="10" customFormat="1" ht="15">
      <c r="A60" s="128" t="s">
        <v>0</v>
      </c>
      <c r="B60" s="129"/>
      <c r="C60" s="130"/>
      <c r="D60" s="104" t="s">
        <v>58</v>
      </c>
      <c r="E60" s="107">
        <v>25964.29</v>
      </c>
      <c r="F60" s="33" t="s">
        <v>272</v>
      </c>
      <c r="G60" s="38" t="s">
        <v>272</v>
      </c>
      <c r="H60" s="17" t="e">
        <f>E60-G60</f>
        <v>#VALUE!</v>
      </c>
    </row>
    <row r="61" spans="1:9" s="10" customFormat="1" ht="15">
      <c r="A61" s="128"/>
      <c r="B61" s="129"/>
      <c r="C61" s="130"/>
      <c r="D61" s="110" t="s">
        <v>59</v>
      </c>
      <c r="E61" s="100">
        <f>E60</f>
        <v>25964.29</v>
      </c>
      <c r="F61" s="101"/>
      <c r="G61" s="101"/>
      <c r="H61" s="18" t="e">
        <f>H60</f>
        <v>#VALUE!</v>
      </c>
    </row>
    <row r="62" spans="1:9" s="10" customFormat="1" ht="15">
      <c r="A62" s="128" t="s">
        <v>14</v>
      </c>
      <c r="B62" s="129"/>
      <c r="C62" s="130"/>
      <c r="D62" s="104" t="s">
        <v>322</v>
      </c>
      <c r="E62" s="105"/>
      <c r="F62" s="36"/>
      <c r="G62" s="37"/>
      <c r="H62" s="16"/>
    </row>
    <row r="63" spans="1:9" s="10" customFormat="1" ht="15">
      <c r="A63" s="128"/>
      <c r="B63" s="129">
        <v>1</v>
      </c>
      <c r="C63" s="130"/>
      <c r="D63" s="106" t="s">
        <v>60</v>
      </c>
      <c r="E63" s="105">
        <f>SUM(E64:E66)</f>
        <v>389999.04</v>
      </c>
      <c r="F63" s="36"/>
      <c r="G63" s="36"/>
      <c r="H63" s="16">
        <f>SUM(H64:H66)</f>
        <v>389999.04</v>
      </c>
    </row>
    <row r="64" spans="1:9" s="10" customFormat="1" ht="15">
      <c r="A64" s="128"/>
      <c r="B64" s="129"/>
      <c r="C64" s="130" t="s">
        <v>1</v>
      </c>
      <c r="D64" s="114" t="s">
        <v>61</v>
      </c>
      <c r="E64" s="107"/>
      <c r="F64" s="33"/>
      <c r="G64" s="33"/>
      <c r="H64" s="16">
        <f>E64-G64</f>
        <v>0</v>
      </c>
    </row>
    <row r="65" spans="1:8" s="10" customFormat="1" ht="15">
      <c r="A65" s="128"/>
      <c r="B65" s="129"/>
      <c r="C65" s="130" t="s">
        <v>2</v>
      </c>
      <c r="D65" s="114" t="s">
        <v>62</v>
      </c>
      <c r="E65" s="107">
        <v>352617.66</v>
      </c>
      <c r="F65" s="33"/>
      <c r="G65" s="33"/>
      <c r="H65" s="16">
        <f>E65-G65</f>
        <v>352617.66</v>
      </c>
    </row>
    <row r="66" spans="1:8" s="10" customFormat="1" ht="15">
      <c r="A66" s="128"/>
      <c r="B66" s="129"/>
      <c r="C66" s="130" t="s">
        <v>3</v>
      </c>
      <c r="D66" s="114" t="s">
        <v>63</v>
      </c>
      <c r="E66" s="107">
        <v>37381.379999999997</v>
      </c>
      <c r="F66" s="33"/>
      <c r="G66" s="33"/>
      <c r="H66" s="16">
        <f>E66-G66</f>
        <v>37381.379999999997</v>
      </c>
    </row>
    <row r="67" spans="1:8" s="10" customFormat="1" ht="15">
      <c r="A67" s="128"/>
      <c r="B67" s="129">
        <v>2</v>
      </c>
      <c r="C67" s="130"/>
      <c r="D67" s="106" t="s">
        <v>64</v>
      </c>
      <c r="E67" s="105">
        <f>SUM(E68:E71)</f>
        <v>813677.51</v>
      </c>
      <c r="F67" s="36"/>
      <c r="G67" s="36"/>
      <c r="H67" s="16" t="e">
        <f>SUM(H68:H71)</f>
        <v>#VALUE!</v>
      </c>
    </row>
    <row r="68" spans="1:8" s="10" customFormat="1" ht="15">
      <c r="A68" s="128"/>
      <c r="B68" s="129"/>
      <c r="C68" s="130" t="s">
        <v>1</v>
      </c>
      <c r="D68" s="114" t="s">
        <v>65</v>
      </c>
      <c r="E68" s="107">
        <v>239188.39</v>
      </c>
      <c r="F68" s="33"/>
      <c r="G68" s="33"/>
      <c r="H68" s="16">
        <f>E68-G68</f>
        <v>239188.39</v>
      </c>
    </row>
    <row r="69" spans="1:8" s="10" customFormat="1" ht="15">
      <c r="A69" s="128"/>
      <c r="B69" s="129"/>
      <c r="C69" s="130" t="s">
        <v>2</v>
      </c>
      <c r="D69" s="114" t="s">
        <v>47</v>
      </c>
      <c r="E69" s="107"/>
      <c r="F69" s="33"/>
      <c r="G69" s="33" t="s">
        <v>273</v>
      </c>
      <c r="H69" s="16" t="e">
        <f>E69-G69</f>
        <v>#VALUE!</v>
      </c>
    </row>
    <row r="70" spans="1:8" s="10" customFormat="1" ht="15">
      <c r="A70" s="128"/>
      <c r="B70" s="129"/>
      <c r="C70" s="130" t="s">
        <v>3</v>
      </c>
      <c r="D70" s="113" t="s">
        <v>48</v>
      </c>
      <c r="E70" s="107"/>
      <c r="F70" s="33" t="s">
        <v>274</v>
      </c>
      <c r="G70" s="33" t="s">
        <v>274</v>
      </c>
      <c r="H70" s="16" t="e">
        <f>E70-G70</f>
        <v>#VALUE!</v>
      </c>
    </row>
    <row r="71" spans="1:8" s="10" customFormat="1" ht="15">
      <c r="A71" s="128"/>
      <c r="B71" s="129"/>
      <c r="C71" s="130" t="s">
        <v>5</v>
      </c>
      <c r="D71" s="114" t="s">
        <v>66</v>
      </c>
      <c r="E71" s="107">
        <v>574489.12</v>
      </c>
      <c r="F71" s="33"/>
      <c r="G71" s="33"/>
      <c r="H71" s="16">
        <f>E71-G71</f>
        <v>574489.12</v>
      </c>
    </row>
    <row r="72" spans="1:8" s="10" customFormat="1" ht="15">
      <c r="A72" s="128"/>
      <c r="B72" s="129">
        <v>3</v>
      </c>
      <c r="C72" s="130"/>
      <c r="D72" s="106" t="s">
        <v>67</v>
      </c>
      <c r="E72" s="107">
        <v>1277820.52</v>
      </c>
      <c r="F72" s="33" t="s">
        <v>275</v>
      </c>
      <c r="G72" s="33" t="s">
        <v>275</v>
      </c>
      <c r="H72" s="16" t="e">
        <f>E72-G72</f>
        <v>#VALUE!</v>
      </c>
    </row>
    <row r="73" spans="1:8" s="10" customFormat="1" ht="15">
      <c r="A73" s="128"/>
      <c r="B73" s="129">
        <v>4</v>
      </c>
      <c r="C73" s="130"/>
      <c r="D73" s="108" t="s">
        <v>68</v>
      </c>
      <c r="E73" s="105">
        <f>SUM(E74:E76)</f>
        <v>952238.86</v>
      </c>
      <c r="F73" s="36" t="s">
        <v>276</v>
      </c>
      <c r="G73" s="36" t="s">
        <v>276</v>
      </c>
      <c r="H73" s="16">
        <f>SUM(H74:H76)</f>
        <v>952238.86</v>
      </c>
    </row>
    <row r="74" spans="1:8" s="10" customFormat="1" ht="15">
      <c r="A74" s="128"/>
      <c r="B74" s="129"/>
      <c r="C74" s="130" t="s">
        <v>1</v>
      </c>
      <c r="D74" s="114" t="s">
        <v>69</v>
      </c>
      <c r="E74" s="107">
        <v>33327.879999999997</v>
      </c>
      <c r="F74" s="33"/>
      <c r="G74" s="33"/>
      <c r="H74" s="16">
        <f>E74-G74</f>
        <v>33327.879999999997</v>
      </c>
    </row>
    <row r="75" spans="1:8" s="10" customFormat="1" ht="15">
      <c r="A75" s="128"/>
      <c r="B75" s="129"/>
      <c r="C75" s="130" t="s">
        <v>2</v>
      </c>
      <c r="D75" s="114" t="s">
        <v>70</v>
      </c>
      <c r="E75" s="107">
        <v>13204.95</v>
      </c>
      <c r="F75" s="33"/>
      <c r="G75" s="33"/>
      <c r="H75" s="16">
        <f>E75-G75</f>
        <v>13204.95</v>
      </c>
    </row>
    <row r="76" spans="1:8" s="10" customFormat="1" ht="15">
      <c r="A76" s="128"/>
      <c r="B76" s="129"/>
      <c r="C76" s="130" t="s">
        <v>3</v>
      </c>
      <c r="D76" s="113" t="s">
        <v>71</v>
      </c>
      <c r="E76" s="107">
        <v>905706.03</v>
      </c>
      <c r="F76" s="33"/>
      <c r="G76" s="38"/>
      <c r="H76" s="17">
        <f>E76-G76</f>
        <v>905706.03</v>
      </c>
    </row>
    <row r="77" spans="1:8" s="10" customFormat="1" ht="15">
      <c r="A77" s="128"/>
      <c r="B77" s="129"/>
      <c r="C77" s="130"/>
      <c r="D77" s="110" t="s">
        <v>72</v>
      </c>
      <c r="E77" s="100">
        <f>E63+E67+E72+E73</f>
        <v>3433735.93</v>
      </c>
      <c r="F77" s="101"/>
      <c r="G77" s="101"/>
      <c r="H77" s="18" t="e">
        <f>H63+H67+H72+H73</f>
        <v>#VALUE!</v>
      </c>
    </row>
    <row r="78" spans="1:8" s="10" customFormat="1" ht="15">
      <c r="A78" s="128"/>
      <c r="B78" s="129"/>
      <c r="C78" s="130"/>
      <c r="D78" s="110"/>
      <c r="E78" s="105"/>
      <c r="F78" s="36"/>
      <c r="G78" s="37"/>
      <c r="H78" s="16"/>
    </row>
    <row r="79" spans="1:8" s="10" customFormat="1" ht="15">
      <c r="A79" s="128" t="s">
        <v>24</v>
      </c>
      <c r="B79" s="129"/>
      <c r="C79" s="130"/>
      <c r="D79" s="112" t="s">
        <v>73</v>
      </c>
      <c r="E79" s="105"/>
      <c r="F79" s="36"/>
      <c r="G79" s="36"/>
      <c r="H79" s="16"/>
    </row>
    <row r="80" spans="1:8" s="10" customFormat="1" ht="15">
      <c r="A80" s="128"/>
      <c r="B80" s="129">
        <v>1</v>
      </c>
      <c r="C80" s="130"/>
      <c r="D80" s="106" t="s">
        <v>74</v>
      </c>
      <c r="E80" s="107"/>
      <c r="F80" s="33" t="s">
        <v>277</v>
      </c>
      <c r="G80" s="33" t="s">
        <v>278</v>
      </c>
      <c r="H80" s="17" t="e">
        <f>E80-G80</f>
        <v>#VALUE!</v>
      </c>
    </row>
    <row r="81" spans="1:8" s="10" customFormat="1" ht="15">
      <c r="A81" s="128"/>
      <c r="B81" s="129">
        <v>2</v>
      </c>
      <c r="C81" s="130"/>
      <c r="D81" s="106" t="s">
        <v>54</v>
      </c>
      <c r="E81" s="107"/>
      <c r="F81" s="33" t="s">
        <v>279</v>
      </c>
      <c r="G81" s="38" t="s">
        <v>280</v>
      </c>
      <c r="H81" s="17" t="e">
        <f>E81-G81</f>
        <v>#VALUE!</v>
      </c>
    </row>
    <row r="82" spans="1:8" s="10" customFormat="1" ht="15">
      <c r="A82" s="128"/>
      <c r="B82" s="129"/>
      <c r="C82" s="130"/>
      <c r="D82" s="110" t="s">
        <v>75</v>
      </c>
      <c r="E82" s="100">
        <f>E80+E81</f>
        <v>0</v>
      </c>
      <c r="F82" s="101"/>
      <c r="G82" s="101"/>
      <c r="H82" s="18" t="e">
        <f>H80+H81</f>
        <v>#VALUE!</v>
      </c>
    </row>
    <row r="83" spans="1:8" s="10" customFormat="1" ht="15">
      <c r="A83" s="128"/>
      <c r="B83" s="129"/>
      <c r="C83" s="130"/>
      <c r="D83" s="110"/>
      <c r="E83" s="105"/>
      <c r="F83" s="36"/>
      <c r="G83" s="37"/>
      <c r="H83" s="16"/>
    </row>
    <row r="84" spans="1:8" s="10" customFormat="1" ht="15" customHeight="1">
      <c r="A84" s="128" t="s">
        <v>45</v>
      </c>
      <c r="B84" s="129"/>
      <c r="C84" s="130"/>
      <c r="D84" s="104" t="s">
        <v>76</v>
      </c>
      <c r="E84" s="105"/>
      <c r="F84" s="36"/>
      <c r="G84" s="36"/>
      <c r="H84" s="16"/>
    </row>
    <row r="85" spans="1:8" s="10" customFormat="1" ht="15" customHeight="1">
      <c r="A85" s="128"/>
      <c r="B85" s="129">
        <v>1</v>
      </c>
      <c r="C85" s="130"/>
      <c r="D85" s="106" t="s">
        <v>77</v>
      </c>
      <c r="E85" s="105">
        <f>SUM(E86:E87)</f>
        <v>2087299.78</v>
      </c>
      <c r="F85" s="36"/>
      <c r="G85" s="36"/>
      <c r="H85" s="16" t="e">
        <f>SUM(H86:H88)</f>
        <v>#VALUE!</v>
      </c>
    </row>
    <row r="86" spans="1:8" s="10" customFormat="1" ht="15" customHeight="1">
      <c r="A86" s="128"/>
      <c r="B86" s="129"/>
      <c r="C86" s="130" t="s">
        <v>1</v>
      </c>
      <c r="D86" s="114" t="s">
        <v>78</v>
      </c>
      <c r="E86" s="107">
        <v>2087299.78</v>
      </c>
      <c r="F86" s="33"/>
      <c r="G86" s="33" t="s">
        <v>281</v>
      </c>
      <c r="H86" s="17" t="e">
        <f>E86-G86</f>
        <v>#VALUE!</v>
      </c>
    </row>
    <row r="87" spans="1:8" s="10" customFormat="1" ht="15" customHeight="1">
      <c r="A87" s="128"/>
      <c r="B87" s="129"/>
      <c r="C87" s="130" t="s">
        <v>2</v>
      </c>
      <c r="D87" s="114" t="s">
        <v>79</v>
      </c>
      <c r="E87" s="107"/>
      <c r="F87" s="33"/>
      <c r="G87" s="33"/>
      <c r="H87" s="17">
        <f>E87-G87</f>
        <v>0</v>
      </c>
    </row>
    <row r="88" spans="1:8" s="10" customFormat="1" ht="15">
      <c r="A88" s="128"/>
      <c r="B88" s="129">
        <v>2</v>
      </c>
      <c r="C88" s="130"/>
      <c r="D88" s="106" t="s">
        <v>80</v>
      </c>
      <c r="E88" s="107">
        <v>733.22</v>
      </c>
      <c r="F88" s="33" t="s">
        <v>282</v>
      </c>
      <c r="G88" s="33" t="s">
        <v>283</v>
      </c>
      <c r="H88" s="17" t="e">
        <f>E88-G88</f>
        <v>#VALUE!</v>
      </c>
    </row>
    <row r="89" spans="1:8" s="10" customFormat="1" ht="15">
      <c r="A89" s="128"/>
      <c r="B89" s="129">
        <v>3</v>
      </c>
      <c r="C89" s="130"/>
      <c r="D89" s="108" t="s">
        <v>81</v>
      </c>
      <c r="E89" s="107">
        <v>14.64</v>
      </c>
      <c r="F89" s="33" t="s">
        <v>284</v>
      </c>
      <c r="G89" s="33" t="s">
        <v>284</v>
      </c>
      <c r="H89" s="17" t="e">
        <f>E89-G89</f>
        <v>#VALUE!</v>
      </c>
    </row>
    <row r="90" spans="1:8" s="10" customFormat="1" ht="15">
      <c r="A90" s="128"/>
      <c r="B90" s="129">
        <v>4</v>
      </c>
      <c r="C90" s="130"/>
      <c r="D90" s="118" t="s">
        <v>82</v>
      </c>
      <c r="E90" s="107"/>
      <c r="F90" s="33"/>
      <c r="G90" s="38"/>
      <c r="H90" s="17">
        <f>E90-G90</f>
        <v>0</v>
      </c>
    </row>
    <row r="91" spans="1:8" s="10" customFormat="1" ht="15.75" thickBot="1">
      <c r="A91" s="128"/>
      <c r="B91" s="129"/>
      <c r="C91" s="130"/>
      <c r="D91" s="110" t="s">
        <v>83</v>
      </c>
      <c r="E91" s="115">
        <f>E85+E88+E89+E90</f>
        <v>2088047.64</v>
      </c>
      <c r="F91" s="101"/>
      <c r="G91" s="101"/>
      <c r="H91" s="19" t="e">
        <f>H85+H88+H89+H90</f>
        <v>#VALUE!</v>
      </c>
    </row>
    <row r="92" spans="1:8" s="10" customFormat="1" ht="15.75" customHeight="1" thickBot="1">
      <c r="A92" s="128"/>
      <c r="B92" s="129"/>
      <c r="C92" s="130"/>
      <c r="D92" s="110" t="s">
        <v>84</v>
      </c>
      <c r="E92" s="115">
        <f>E61+E77+E82+E91</f>
        <v>5547747.8600000003</v>
      </c>
      <c r="F92" s="101"/>
      <c r="G92" s="101"/>
      <c r="H92" s="15" t="e">
        <f>H61+H77+H82+H91</f>
        <v>#VALUE!</v>
      </c>
    </row>
    <row r="93" spans="1:8" s="10" customFormat="1" ht="15">
      <c r="A93" s="128"/>
      <c r="B93" s="129"/>
      <c r="C93" s="130"/>
      <c r="D93" s="106"/>
      <c r="E93" s="105"/>
      <c r="F93" s="36"/>
      <c r="G93" s="37"/>
      <c r="H93" s="16"/>
    </row>
    <row r="94" spans="1:8" s="10" customFormat="1" ht="15">
      <c r="A94" s="128"/>
      <c r="B94" s="129"/>
      <c r="C94" s="130"/>
      <c r="D94" s="102" t="s">
        <v>85</v>
      </c>
      <c r="E94" s="105"/>
      <c r="F94" s="36"/>
      <c r="G94" s="36"/>
      <c r="H94" s="16"/>
    </row>
    <row r="95" spans="1:8" s="10" customFormat="1" ht="15">
      <c r="A95" s="128" t="s">
        <v>4</v>
      </c>
      <c r="B95" s="129">
        <v>1</v>
      </c>
      <c r="C95" s="130"/>
      <c r="D95" s="106" t="s">
        <v>86</v>
      </c>
      <c r="E95" s="107">
        <v>3301</v>
      </c>
      <c r="F95" s="33" t="s">
        <v>285</v>
      </c>
      <c r="G95" s="33" t="s">
        <v>285</v>
      </c>
      <c r="H95" s="17" t="e">
        <f>E95-G95</f>
        <v>#VALUE!</v>
      </c>
    </row>
    <row r="96" spans="1:8" s="10" customFormat="1" ht="15.75" thickBot="1">
      <c r="A96" s="128" t="s">
        <v>4</v>
      </c>
      <c r="B96" s="129">
        <v>2</v>
      </c>
      <c r="C96" s="130"/>
      <c r="D96" s="106" t="s">
        <v>87</v>
      </c>
      <c r="E96" s="107">
        <v>24702.75</v>
      </c>
      <c r="F96" s="33" t="s">
        <v>285</v>
      </c>
      <c r="G96" s="38" t="s">
        <v>285</v>
      </c>
      <c r="H96" s="17" t="e">
        <f>E96-G96</f>
        <v>#VALUE!</v>
      </c>
    </row>
    <row r="97" spans="1:8" s="10" customFormat="1" ht="15.75" thickBot="1">
      <c r="A97" s="128"/>
      <c r="B97" s="129"/>
      <c r="C97" s="130"/>
      <c r="D97" s="110" t="s">
        <v>88</v>
      </c>
      <c r="E97" s="115">
        <f>E95+E96</f>
        <v>28003.75</v>
      </c>
      <c r="F97" s="101"/>
      <c r="G97" s="101"/>
      <c r="H97" s="15" t="e">
        <f>H95+H96</f>
        <v>#VALUE!</v>
      </c>
    </row>
    <row r="98" spans="1:8" s="10" customFormat="1" ht="15.75" thickBot="1">
      <c r="A98" s="128"/>
      <c r="B98" s="129"/>
      <c r="C98" s="130"/>
      <c r="D98" s="110"/>
      <c r="E98" s="105"/>
      <c r="F98" s="36"/>
      <c r="G98" s="36"/>
      <c r="H98" s="16"/>
    </row>
    <row r="99" spans="1:8" s="10" customFormat="1" ht="15.75" thickBot="1">
      <c r="A99" s="125"/>
      <c r="B99" s="126"/>
      <c r="C99" s="127"/>
      <c r="D99" s="119" t="s">
        <v>89</v>
      </c>
      <c r="E99" s="115">
        <f>E9+E57+E92+E97</f>
        <v>28784149.52</v>
      </c>
      <c r="F99" s="101"/>
      <c r="G99" s="101"/>
      <c r="H99" s="15" t="e">
        <f>H9+H57+H92+H97</f>
        <v>#VALUE!</v>
      </c>
    </row>
    <row r="100" spans="1:8" s="10" customFormat="1" ht="15">
      <c r="A100" s="120"/>
      <c r="B100" s="121"/>
      <c r="C100" s="121"/>
      <c r="D100" s="95"/>
      <c r="E100" s="95"/>
      <c r="F100" s="95"/>
      <c r="G100" s="95"/>
      <c r="H100" s="21"/>
    </row>
    <row r="101" spans="1:8" s="10" customFormat="1" ht="15">
      <c r="A101" s="20"/>
      <c r="B101" s="21"/>
      <c r="C101" s="21"/>
      <c r="D101" s="12"/>
      <c r="E101" s="12"/>
      <c r="F101" s="12"/>
      <c r="G101" s="12"/>
      <c r="H101" s="21"/>
    </row>
    <row r="102" spans="1:8" s="10" customFormat="1" ht="15">
      <c r="A102" s="20"/>
      <c r="B102" s="21"/>
      <c r="C102" s="21"/>
      <c r="D102" s="21"/>
      <c r="E102" s="21"/>
      <c r="F102" s="21"/>
      <c r="G102" s="21"/>
      <c r="H102" s="21"/>
    </row>
    <row r="103" spans="1:8" ht="15">
      <c r="A103" s="6"/>
      <c r="B103" s="2"/>
      <c r="C103" s="2"/>
      <c r="D103" s="2"/>
      <c r="E103" s="2"/>
      <c r="F103" s="2"/>
      <c r="G103" s="2"/>
      <c r="H103" s="2"/>
    </row>
    <row r="104" spans="1:8" ht="15">
      <c r="A104" s="6"/>
      <c r="B104" s="2"/>
      <c r="C104" s="2"/>
      <c r="H104" s="2"/>
    </row>
    <row r="105" spans="1:8" ht="15">
      <c r="A105" s="6"/>
      <c r="B105" s="2"/>
      <c r="C105" s="2"/>
      <c r="H105" s="2"/>
    </row>
  </sheetData>
  <mergeCells count="4">
    <mergeCell ref="D5:D6"/>
    <mergeCell ref="E5:E6"/>
    <mergeCell ref="H5:H6"/>
    <mergeCell ref="A3:G3"/>
  </mergeCells>
  <phoneticPr fontId="0" type="noConversion"/>
  <printOptions horizontalCentered="1"/>
  <pageMargins left="0.15748031496062992" right="0.15748031496062992" top="0.55118110236220474" bottom="0.43307086614173229" header="0.35433070866141736" footer="0.31496062992125984"/>
  <pageSetup paperSize="9" scale="65" fitToHeight="0" orientation="portrait" r:id="rId1"/>
  <rowBreaks count="1" manualBreakCount="1">
    <brk id="5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L70"/>
  <sheetViews>
    <sheetView tabSelected="1" topLeftCell="A10" workbookViewId="0">
      <selection activeCell="E17" sqref="E17"/>
    </sheetView>
  </sheetViews>
  <sheetFormatPr defaultRowHeight="12.75"/>
  <cols>
    <col min="1" max="1" width="2.7109375" style="7" customWidth="1"/>
    <col min="2" max="2" width="4.7109375" style="7" customWidth="1"/>
    <col min="3" max="3" width="2.5703125" style="7" bestFit="1" customWidth="1"/>
    <col min="4" max="4" width="61.7109375" style="7" customWidth="1"/>
    <col min="5" max="5" width="23.7109375" style="7" customWidth="1"/>
    <col min="6" max="7" width="15.7109375" style="7" customWidth="1"/>
    <col min="8" max="16384" width="9.140625" style="4"/>
  </cols>
  <sheetData>
    <row r="1" spans="1:12" s="1" customFormat="1" ht="42.75" customHeight="1">
      <c r="A1" s="25" t="s">
        <v>325</v>
      </c>
      <c r="B1" s="26"/>
      <c r="C1" s="26"/>
      <c r="D1" s="26"/>
      <c r="E1" s="26"/>
      <c r="F1" s="26"/>
      <c r="G1" s="27"/>
    </row>
    <row r="2" spans="1:12" ht="6.75" customHeight="1">
      <c r="A2" s="9"/>
      <c r="B2" s="10"/>
      <c r="C2" s="10"/>
      <c r="D2" s="10"/>
      <c r="E2" s="10"/>
      <c r="F2" s="10"/>
      <c r="G2" s="10"/>
      <c r="H2" s="28"/>
      <c r="I2" s="28"/>
      <c r="J2" s="10"/>
      <c r="K2" s="10"/>
      <c r="L2" s="10"/>
    </row>
    <row r="3" spans="1:12" ht="21" customHeight="1">
      <c r="A3" s="178" t="s">
        <v>316</v>
      </c>
      <c r="B3" s="178"/>
      <c r="C3" s="178"/>
      <c r="D3" s="178"/>
      <c r="E3" s="178"/>
      <c r="F3" s="178"/>
      <c r="G3" s="178"/>
      <c r="H3" s="10"/>
      <c r="I3" s="10"/>
      <c r="J3" s="10"/>
      <c r="K3" s="10"/>
      <c r="L3" s="10"/>
    </row>
    <row r="4" spans="1:12" ht="6.75" customHeight="1">
      <c r="A4" s="137"/>
      <c r="B4" s="138"/>
      <c r="C4" s="138"/>
      <c r="D4" s="138"/>
      <c r="E4" s="138"/>
      <c r="F4" s="138"/>
      <c r="G4" s="138"/>
      <c r="H4" s="10"/>
      <c r="I4" s="10"/>
      <c r="J4" s="10"/>
      <c r="K4" s="10"/>
      <c r="L4" s="10"/>
    </row>
    <row r="5" spans="1:12" ht="15.75" customHeight="1">
      <c r="A5" s="139"/>
      <c r="B5" s="90"/>
      <c r="C5" s="90"/>
      <c r="D5" s="179" t="s">
        <v>90</v>
      </c>
      <c r="E5" s="182">
        <v>42735</v>
      </c>
      <c r="F5" s="45" t="s">
        <v>208</v>
      </c>
      <c r="G5" s="45" t="s">
        <v>208</v>
      </c>
      <c r="H5" s="10"/>
      <c r="I5" s="10"/>
      <c r="J5" s="10"/>
      <c r="K5" s="10"/>
      <c r="L5" s="10"/>
    </row>
    <row r="6" spans="1:12" ht="15">
      <c r="A6" s="140"/>
      <c r="B6" s="91"/>
      <c r="C6" s="91"/>
      <c r="D6" s="180"/>
      <c r="E6" s="183"/>
      <c r="F6" s="48" t="s">
        <v>209</v>
      </c>
      <c r="G6" s="48" t="s">
        <v>210</v>
      </c>
      <c r="H6" s="10"/>
      <c r="I6" s="10"/>
      <c r="J6" s="10"/>
      <c r="K6" s="10"/>
      <c r="L6" s="10"/>
    </row>
    <row r="7" spans="1:12" ht="15">
      <c r="A7" s="122"/>
      <c r="B7" s="123"/>
      <c r="C7" s="124"/>
      <c r="D7" s="141" t="s">
        <v>91</v>
      </c>
      <c r="E7" s="142"/>
      <c r="F7" s="40"/>
      <c r="G7" s="40"/>
      <c r="H7" s="10"/>
      <c r="I7" s="10"/>
      <c r="J7" s="10"/>
      <c r="K7" s="10"/>
      <c r="L7" s="10"/>
    </row>
    <row r="8" spans="1:12" ht="14.45" customHeight="1">
      <c r="A8" s="128" t="s">
        <v>0</v>
      </c>
      <c r="B8" s="129"/>
      <c r="C8" s="130"/>
      <c r="D8" s="95" t="s">
        <v>92</v>
      </c>
      <c r="E8" s="143">
        <v>4486632.46</v>
      </c>
      <c r="F8" s="33" t="s">
        <v>286</v>
      </c>
      <c r="G8" s="33" t="s">
        <v>286</v>
      </c>
      <c r="H8" s="10"/>
      <c r="I8" s="10"/>
      <c r="J8" s="10"/>
      <c r="K8" s="10"/>
      <c r="L8" s="10"/>
    </row>
    <row r="9" spans="1:12" ht="14.45" customHeight="1">
      <c r="A9" s="128" t="s">
        <v>14</v>
      </c>
      <c r="B9" s="129"/>
      <c r="C9" s="130"/>
      <c r="D9" s="95" t="s">
        <v>93</v>
      </c>
      <c r="E9" s="143">
        <f>SUM(E10:E12)</f>
        <v>8529773.4299999997</v>
      </c>
      <c r="F9" s="33"/>
      <c r="G9" s="33"/>
      <c r="H9" s="10"/>
      <c r="I9" s="10"/>
      <c r="J9" s="10"/>
      <c r="K9" s="10"/>
      <c r="L9" s="10"/>
    </row>
    <row r="10" spans="1:12" ht="14.45" customHeight="1">
      <c r="A10" s="128"/>
      <c r="B10" s="129" t="s">
        <v>1</v>
      </c>
      <c r="C10" s="130"/>
      <c r="D10" s="144" t="s">
        <v>94</v>
      </c>
      <c r="E10" s="143">
        <v>1054871.8</v>
      </c>
      <c r="F10" s="165" t="s">
        <v>287</v>
      </c>
      <c r="G10" s="165" t="s">
        <v>287</v>
      </c>
      <c r="H10" s="10"/>
      <c r="I10" s="10"/>
      <c r="J10" s="10"/>
      <c r="K10" s="10"/>
      <c r="L10" s="10"/>
    </row>
    <row r="11" spans="1:12" ht="14.45" customHeight="1">
      <c r="A11" s="128"/>
      <c r="B11" s="129" t="s">
        <v>2</v>
      </c>
      <c r="C11" s="130"/>
      <c r="D11" s="144" t="s">
        <v>95</v>
      </c>
      <c r="E11" s="143">
        <v>6430279.4000000004</v>
      </c>
      <c r="F11" s="33" t="s">
        <v>288</v>
      </c>
      <c r="G11" s="33" t="s">
        <v>288</v>
      </c>
      <c r="H11" s="10"/>
      <c r="I11" s="10"/>
      <c r="J11" s="10"/>
      <c r="K11" s="10"/>
      <c r="L11" s="10"/>
    </row>
    <row r="12" spans="1:12" ht="14.45" customHeight="1">
      <c r="A12" s="128"/>
      <c r="B12" s="129" t="s">
        <v>3</v>
      </c>
      <c r="C12" s="130"/>
      <c r="D12" s="144" t="s">
        <v>96</v>
      </c>
      <c r="E12" s="143">
        <v>1044622.23</v>
      </c>
      <c r="F12" s="33"/>
      <c r="G12" s="33"/>
      <c r="H12" s="10"/>
      <c r="I12" s="10"/>
      <c r="J12" s="10"/>
      <c r="K12" s="10"/>
      <c r="L12" s="10"/>
    </row>
    <row r="13" spans="1:12" ht="14.45" customHeight="1">
      <c r="A13" s="128" t="s">
        <v>24</v>
      </c>
      <c r="B13" s="129"/>
      <c r="C13" s="130"/>
      <c r="D13" s="95" t="s">
        <v>97</v>
      </c>
      <c r="E13" s="143">
        <v>16408.310000000001</v>
      </c>
      <c r="F13" s="33" t="s">
        <v>289</v>
      </c>
      <c r="G13" s="33" t="s">
        <v>289</v>
      </c>
      <c r="H13" s="10"/>
      <c r="I13" s="10"/>
      <c r="J13" s="10"/>
      <c r="K13" s="10"/>
      <c r="L13" s="10"/>
    </row>
    <row r="14" spans="1:12" ht="14.45" customHeight="1">
      <c r="A14" s="128"/>
      <c r="B14" s="129"/>
      <c r="C14" s="130"/>
      <c r="D14" s="149" t="s">
        <v>290</v>
      </c>
      <c r="E14" s="146">
        <f>E8+E9+E13</f>
        <v>13032814.199999999</v>
      </c>
      <c r="F14" s="34"/>
      <c r="G14" s="34"/>
      <c r="H14" s="10"/>
      <c r="I14" s="10"/>
      <c r="J14" s="10"/>
      <c r="K14" s="10"/>
      <c r="L14" s="10"/>
    </row>
    <row r="15" spans="1:12" ht="14.45" customHeight="1">
      <c r="A15" s="128"/>
      <c r="B15" s="129"/>
      <c r="C15" s="130"/>
      <c r="D15" s="164" t="s">
        <v>291</v>
      </c>
      <c r="E15" s="143"/>
      <c r="F15" s="33"/>
      <c r="G15" s="33"/>
      <c r="H15" s="10"/>
      <c r="I15" s="10"/>
      <c r="J15" s="10"/>
      <c r="K15" s="10"/>
      <c r="L15" s="10"/>
    </row>
    <row r="16" spans="1:12" ht="14.45" customHeight="1">
      <c r="A16" s="128"/>
      <c r="B16" s="129"/>
      <c r="C16" s="130"/>
      <c r="D16" s="164" t="s">
        <v>292</v>
      </c>
      <c r="E16" s="143"/>
      <c r="F16" s="33"/>
      <c r="G16" s="33"/>
      <c r="H16" s="10"/>
      <c r="I16" s="10"/>
      <c r="J16" s="10"/>
      <c r="K16" s="10"/>
      <c r="L16" s="10"/>
    </row>
    <row r="17" spans="1:12" ht="14.45" customHeight="1">
      <c r="A17" s="128"/>
      <c r="B17" s="129"/>
      <c r="C17" s="130"/>
      <c r="D17" s="149" t="s">
        <v>293</v>
      </c>
      <c r="E17" s="166">
        <f>E15+E16</f>
        <v>0</v>
      </c>
      <c r="F17" s="33"/>
      <c r="G17" s="33"/>
      <c r="H17" s="10"/>
      <c r="I17" s="10"/>
      <c r="J17" s="10"/>
      <c r="K17" s="10"/>
      <c r="L17" s="10"/>
    </row>
    <row r="18" spans="1:12" ht="14.45" customHeight="1">
      <c r="A18" s="128"/>
      <c r="B18" s="129"/>
      <c r="C18" s="130"/>
      <c r="D18" s="149" t="s">
        <v>98</v>
      </c>
      <c r="E18" s="147">
        <f>E14</f>
        <v>13032814.199999999</v>
      </c>
      <c r="F18" s="35"/>
      <c r="G18" s="35"/>
      <c r="H18" s="10"/>
      <c r="I18" s="10"/>
      <c r="J18" s="10"/>
      <c r="K18" s="10"/>
      <c r="L18" s="10"/>
    </row>
    <row r="19" spans="1:12" ht="14.45" customHeight="1">
      <c r="A19" s="128"/>
      <c r="B19" s="129"/>
      <c r="C19" s="130"/>
      <c r="D19" s="141" t="s">
        <v>99</v>
      </c>
      <c r="E19" s="148"/>
      <c r="F19" s="36"/>
      <c r="G19" s="36"/>
      <c r="H19" s="10"/>
      <c r="I19" s="10"/>
      <c r="J19" s="10"/>
      <c r="K19" s="10"/>
      <c r="L19" s="10"/>
    </row>
    <row r="20" spans="1:12" ht="14.45" customHeight="1">
      <c r="A20" s="128"/>
      <c r="B20" s="129">
        <v>1</v>
      </c>
      <c r="C20" s="130"/>
      <c r="D20" s="95" t="s">
        <v>294</v>
      </c>
      <c r="E20" s="143"/>
      <c r="F20" s="33" t="s">
        <v>295</v>
      </c>
      <c r="G20" s="33" t="s">
        <v>295</v>
      </c>
      <c r="H20" s="10"/>
      <c r="I20" s="10"/>
      <c r="J20" s="10"/>
      <c r="K20" s="10"/>
      <c r="L20" s="10"/>
    </row>
    <row r="21" spans="1:12" ht="14.45" customHeight="1">
      <c r="A21" s="128"/>
      <c r="B21" s="129">
        <v>2</v>
      </c>
      <c r="C21" s="130"/>
      <c r="D21" s="95" t="s">
        <v>296</v>
      </c>
      <c r="E21" s="143"/>
      <c r="F21" s="33" t="s">
        <v>297</v>
      </c>
      <c r="G21" s="33" t="s">
        <v>297</v>
      </c>
      <c r="H21" s="10"/>
      <c r="I21" s="10"/>
      <c r="J21" s="10"/>
      <c r="K21" s="10"/>
      <c r="L21" s="10"/>
    </row>
    <row r="22" spans="1:12" ht="14.45" customHeight="1">
      <c r="A22" s="128"/>
      <c r="B22" s="129">
        <v>3</v>
      </c>
      <c r="C22" s="130"/>
      <c r="D22" s="95" t="s">
        <v>71</v>
      </c>
      <c r="E22" s="143">
        <v>1487.2</v>
      </c>
      <c r="F22" s="33" t="s">
        <v>298</v>
      </c>
      <c r="G22" s="33" t="s">
        <v>298</v>
      </c>
      <c r="H22" s="10"/>
      <c r="I22" s="10"/>
      <c r="J22" s="10"/>
      <c r="K22" s="10"/>
      <c r="L22" s="10"/>
    </row>
    <row r="23" spans="1:12" ht="14.45" customHeight="1">
      <c r="A23" s="128"/>
      <c r="B23" s="129">
        <v>4</v>
      </c>
      <c r="C23" s="130"/>
      <c r="D23" s="95" t="s">
        <v>299</v>
      </c>
      <c r="E23" s="143">
        <v>26289.31</v>
      </c>
      <c r="F23" s="33"/>
      <c r="G23" s="33"/>
      <c r="H23" s="10"/>
      <c r="I23" s="10"/>
      <c r="J23" s="10"/>
      <c r="K23" s="10"/>
      <c r="L23" s="10"/>
    </row>
    <row r="24" spans="1:12" ht="14.45" customHeight="1">
      <c r="A24" s="128"/>
      <c r="B24" s="129"/>
      <c r="C24" s="130"/>
      <c r="D24" s="145" t="s">
        <v>100</v>
      </c>
      <c r="E24" s="146">
        <f>SUM(E20:E23)</f>
        <v>27776.51</v>
      </c>
      <c r="F24" s="34"/>
      <c r="G24" s="34"/>
      <c r="H24" s="10"/>
      <c r="I24" s="10"/>
      <c r="J24" s="10"/>
      <c r="K24" s="10"/>
      <c r="L24" s="10"/>
    </row>
    <row r="25" spans="1:12" ht="14.45" customHeight="1">
      <c r="A25" s="128"/>
      <c r="B25" s="129"/>
      <c r="C25" s="130"/>
      <c r="D25" s="149" t="s">
        <v>101</v>
      </c>
      <c r="E25" s="150">
        <v>59230.44</v>
      </c>
      <c r="F25" s="38" t="s">
        <v>300</v>
      </c>
      <c r="G25" s="38" t="s">
        <v>300</v>
      </c>
      <c r="H25" s="10"/>
      <c r="I25" s="10"/>
      <c r="J25" s="10"/>
      <c r="K25" s="10"/>
      <c r="L25" s="10"/>
    </row>
    <row r="26" spans="1:12" ht="14.45" customHeight="1">
      <c r="A26" s="128"/>
      <c r="B26" s="129"/>
      <c r="C26" s="130"/>
      <c r="D26" s="145" t="s">
        <v>102</v>
      </c>
      <c r="E26" s="146">
        <f>E25</f>
        <v>59230.44</v>
      </c>
      <c r="F26" s="34"/>
      <c r="G26" s="34"/>
      <c r="H26" s="10"/>
      <c r="I26" s="10"/>
      <c r="J26" s="10"/>
      <c r="K26" s="10"/>
      <c r="L26" s="10"/>
    </row>
    <row r="27" spans="1:12" ht="14.45" customHeight="1">
      <c r="A27" s="128"/>
      <c r="B27" s="129"/>
      <c r="C27" s="130"/>
      <c r="D27" s="141" t="s">
        <v>323</v>
      </c>
      <c r="E27" s="148"/>
      <c r="F27" s="36"/>
      <c r="G27" s="36"/>
      <c r="H27" s="10"/>
      <c r="I27" s="10"/>
      <c r="J27" s="10"/>
      <c r="K27" s="10"/>
      <c r="L27" s="10"/>
    </row>
    <row r="28" spans="1:12" ht="14.45" customHeight="1">
      <c r="A28" s="128"/>
      <c r="B28" s="129">
        <v>1</v>
      </c>
      <c r="C28" s="130"/>
      <c r="D28" s="95" t="s">
        <v>103</v>
      </c>
      <c r="E28" s="143">
        <f>SUM(E29:E32)</f>
        <v>5251705.4400000004</v>
      </c>
      <c r="F28" s="33"/>
      <c r="G28" s="33"/>
      <c r="H28" s="10"/>
      <c r="I28" s="10"/>
      <c r="J28" s="10"/>
      <c r="K28" s="10"/>
      <c r="L28" s="10"/>
    </row>
    <row r="29" spans="1:12" ht="14.45" customHeight="1">
      <c r="A29" s="128"/>
      <c r="B29" s="129"/>
      <c r="C29" s="130" t="s">
        <v>104</v>
      </c>
      <c r="D29" s="144" t="s">
        <v>105</v>
      </c>
      <c r="E29" s="143"/>
      <c r="F29" s="33" t="s">
        <v>301</v>
      </c>
      <c r="G29" s="33" t="s">
        <v>302</v>
      </c>
      <c r="H29" s="10"/>
      <c r="I29" s="10"/>
      <c r="J29" s="10"/>
      <c r="K29" s="10"/>
      <c r="L29" s="10"/>
    </row>
    <row r="30" spans="1:12" ht="14.45" customHeight="1">
      <c r="A30" s="128"/>
      <c r="B30" s="129"/>
      <c r="C30" s="130" t="s">
        <v>2</v>
      </c>
      <c r="D30" s="144" t="s">
        <v>106</v>
      </c>
      <c r="E30" s="143"/>
      <c r="F30" s="33"/>
      <c r="G30" s="33"/>
      <c r="H30" s="10"/>
      <c r="I30" s="10"/>
      <c r="J30" s="10"/>
      <c r="K30" s="10"/>
      <c r="L30" s="10"/>
    </row>
    <row r="31" spans="1:12" ht="14.45" customHeight="1">
      <c r="A31" s="128"/>
      <c r="B31" s="129"/>
      <c r="C31" s="130" t="s">
        <v>3</v>
      </c>
      <c r="D31" s="144" t="s">
        <v>107</v>
      </c>
      <c r="E31" s="143">
        <v>5251705.4400000004</v>
      </c>
      <c r="F31" s="33" t="s">
        <v>303</v>
      </c>
      <c r="G31" s="33" t="s">
        <v>304</v>
      </c>
      <c r="H31" s="10"/>
      <c r="I31" s="10"/>
      <c r="J31" s="10"/>
      <c r="K31" s="10"/>
      <c r="L31" s="10"/>
    </row>
    <row r="32" spans="1:12" ht="14.45" customHeight="1">
      <c r="A32" s="128"/>
      <c r="B32" s="162"/>
      <c r="C32" s="130" t="s">
        <v>5</v>
      </c>
      <c r="D32" s="144" t="s">
        <v>108</v>
      </c>
      <c r="E32" s="143"/>
      <c r="F32" s="33" t="s">
        <v>305</v>
      </c>
      <c r="G32" s="33"/>
      <c r="H32" s="10"/>
      <c r="I32" s="10"/>
      <c r="J32" s="10"/>
      <c r="K32" s="10"/>
      <c r="L32" s="10"/>
    </row>
    <row r="33" spans="1:12" ht="14.45" customHeight="1">
      <c r="A33" s="128"/>
      <c r="B33" s="129">
        <v>2</v>
      </c>
      <c r="C33" s="130"/>
      <c r="D33" s="95" t="s">
        <v>109</v>
      </c>
      <c r="E33" s="143">
        <v>2646944.59</v>
      </c>
      <c r="F33" s="33" t="s">
        <v>306</v>
      </c>
      <c r="G33" s="33" t="s">
        <v>307</v>
      </c>
      <c r="H33" s="10"/>
      <c r="I33" s="10"/>
      <c r="J33" s="10"/>
      <c r="K33" s="10"/>
      <c r="L33" s="10"/>
    </row>
    <row r="34" spans="1:12" ht="14.45" customHeight="1">
      <c r="A34" s="128"/>
      <c r="B34" s="129">
        <v>3</v>
      </c>
      <c r="C34" s="130"/>
      <c r="D34" s="95" t="s">
        <v>110</v>
      </c>
      <c r="E34" s="143"/>
      <c r="F34" s="33" t="s">
        <v>307</v>
      </c>
      <c r="G34" s="33" t="s">
        <v>305</v>
      </c>
      <c r="H34" s="10"/>
      <c r="I34" s="10"/>
      <c r="J34" s="10"/>
      <c r="K34" s="10"/>
      <c r="L34" s="10"/>
    </row>
    <row r="35" spans="1:12" ht="14.45" customHeight="1">
      <c r="A35" s="128"/>
      <c r="B35" s="129">
        <v>4</v>
      </c>
      <c r="C35" s="163"/>
      <c r="D35" s="111" t="s">
        <v>111</v>
      </c>
      <c r="E35" s="143">
        <f>SUM(E36:E40)</f>
        <v>683192.54</v>
      </c>
      <c r="F35" s="33"/>
      <c r="G35" s="33"/>
      <c r="H35" s="10"/>
      <c r="I35" s="10"/>
      <c r="J35" s="10"/>
      <c r="K35" s="10"/>
      <c r="L35" s="10"/>
    </row>
    <row r="36" spans="1:12" ht="14.45" customHeight="1">
      <c r="A36" s="128"/>
      <c r="B36" s="162"/>
      <c r="C36" s="130" t="s">
        <v>1</v>
      </c>
      <c r="D36" s="151" t="s">
        <v>112</v>
      </c>
      <c r="E36" s="143"/>
      <c r="F36" s="33"/>
      <c r="G36" s="33"/>
      <c r="H36" s="10"/>
      <c r="I36" s="10"/>
      <c r="J36" s="10"/>
      <c r="K36" s="10"/>
      <c r="L36" s="10"/>
    </row>
    <row r="37" spans="1:12" ht="14.45" customHeight="1">
      <c r="A37" s="128"/>
      <c r="B37" s="162"/>
      <c r="C37" s="130" t="s">
        <v>2</v>
      </c>
      <c r="D37" s="151" t="s">
        <v>51</v>
      </c>
      <c r="E37" s="143">
        <v>242030.45</v>
      </c>
      <c r="F37" s="33"/>
      <c r="G37" s="33"/>
      <c r="H37" s="10"/>
      <c r="I37" s="10"/>
      <c r="J37" s="10"/>
      <c r="K37" s="10"/>
      <c r="L37" s="10"/>
    </row>
    <row r="38" spans="1:12" ht="14.45" customHeight="1">
      <c r="A38" s="128"/>
      <c r="B38" s="129"/>
      <c r="C38" s="130" t="s">
        <v>3</v>
      </c>
      <c r="D38" s="144" t="s">
        <v>47</v>
      </c>
      <c r="E38" s="143"/>
      <c r="F38" s="33" t="s">
        <v>308</v>
      </c>
      <c r="G38" s="33" t="s">
        <v>309</v>
      </c>
      <c r="H38" s="10"/>
      <c r="I38" s="10"/>
      <c r="J38" s="10"/>
      <c r="K38" s="10"/>
      <c r="L38" s="10"/>
    </row>
    <row r="39" spans="1:12" ht="14.45" customHeight="1">
      <c r="A39" s="128"/>
      <c r="B39" s="129"/>
      <c r="C39" s="130" t="s">
        <v>5</v>
      </c>
      <c r="D39" s="144" t="s">
        <v>48</v>
      </c>
      <c r="E39" s="143"/>
      <c r="F39" s="33" t="s">
        <v>310</v>
      </c>
      <c r="G39" s="33" t="s">
        <v>308</v>
      </c>
      <c r="H39" s="10"/>
      <c r="I39" s="10"/>
      <c r="J39" s="10"/>
      <c r="K39" s="10"/>
      <c r="L39" s="10"/>
    </row>
    <row r="40" spans="1:12" ht="14.45" customHeight="1">
      <c r="A40" s="128"/>
      <c r="B40" s="129"/>
      <c r="C40" s="130" t="s">
        <v>7</v>
      </c>
      <c r="D40" s="144" t="s">
        <v>49</v>
      </c>
      <c r="E40" s="143">
        <v>441162.09</v>
      </c>
      <c r="F40" s="33"/>
      <c r="G40" s="33"/>
      <c r="H40" s="10"/>
      <c r="I40" s="10"/>
      <c r="J40" s="10"/>
      <c r="K40" s="10"/>
      <c r="L40" s="10"/>
    </row>
    <row r="41" spans="1:12" ht="14.45" customHeight="1">
      <c r="A41" s="128"/>
      <c r="B41" s="129">
        <v>5</v>
      </c>
      <c r="C41" s="130"/>
      <c r="D41" s="95" t="s">
        <v>311</v>
      </c>
      <c r="E41" s="143">
        <f>SUM(E42:E45)</f>
        <v>736061.27</v>
      </c>
      <c r="F41" s="33" t="s">
        <v>312</v>
      </c>
      <c r="G41" s="33" t="s">
        <v>313</v>
      </c>
      <c r="H41" s="10"/>
      <c r="I41" s="10"/>
      <c r="J41" s="10"/>
      <c r="K41" s="10"/>
      <c r="L41" s="10"/>
    </row>
    <row r="42" spans="1:12" ht="14.45" customHeight="1">
      <c r="A42" s="128"/>
      <c r="B42" s="129"/>
      <c r="C42" s="130" t="s">
        <v>1</v>
      </c>
      <c r="D42" s="144" t="s">
        <v>113</v>
      </c>
      <c r="E42" s="143">
        <v>9282.5300000000007</v>
      </c>
      <c r="F42" s="33"/>
      <c r="G42" s="33"/>
      <c r="H42" s="10"/>
      <c r="I42" s="10"/>
      <c r="J42" s="10"/>
      <c r="K42" s="10"/>
      <c r="L42" s="10"/>
    </row>
    <row r="43" spans="1:12" ht="14.45" customHeight="1">
      <c r="A43" s="128"/>
      <c r="B43" s="129"/>
      <c r="C43" s="130" t="s">
        <v>2</v>
      </c>
      <c r="D43" s="144" t="s">
        <v>114</v>
      </c>
      <c r="E43" s="143">
        <v>26844.19</v>
      </c>
      <c r="F43" s="33"/>
      <c r="G43" s="33"/>
      <c r="H43" s="10"/>
      <c r="I43" s="10"/>
      <c r="J43" s="10"/>
      <c r="K43" s="10"/>
      <c r="L43" s="10"/>
    </row>
    <row r="44" spans="1:12" ht="14.45" customHeight="1">
      <c r="A44" s="128"/>
      <c r="B44" s="129"/>
      <c r="C44" s="130" t="s">
        <v>3</v>
      </c>
      <c r="D44" s="144" t="s">
        <v>70</v>
      </c>
      <c r="E44" s="143"/>
      <c r="F44" s="33"/>
      <c r="G44" s="33"/>
      <c r="H44" s="10"/>
      <c r="I44" s="10"/>
      <c r="J44" s="10"/>
      <c r="K44" s="10"/>
      <c r="L44" s="10"/>
    </row>
    <row r="45" spans="1:12" ht="14.45" customHeight="1">
      <c r="A45" s="128"/>
      <c r="B45" s="129"/>
      <c r="C45" s="130" t="s">
        <v>5</v>
      </c>
      <c r="D45" s="144" t="s">
        <v>71</v>
      </c>
      <c r="E45" s="150">
        <v>699934.55</v>
      </c>
      <c r="F45" s="38"/>
      <c r="G45" s="38"/>
      <c r="H45" s="10"/>
      <c r="I45" s="10"/>
      <c r="J45" s="10"/>
      <c r="K45" s="10"/>
      <c r="L45" s="10"/>
    </row>
    <row r="46" spans="1:12" ht="14.45" customHeight="1">
      <c r="A46" s="125"/>
      <c r="B46" s="126"/>
      <c r="C46" s="127"/>
      <c r="D46" s="145" t="s">
        <v>115</v>
      </c>
      <c r="E46" s="146">
        <f>E28+E33+E34+E35+E41</f>
        <v>9317903.8399999999</v>
      </c>
      <c r="F46" s="34"/>
      <c r="G46" s="34"/>
      <c r="H46" s="10"/>
      <c r="I46" s="10"/>
      <c r="J46" s="10"/>
      <c r="K46" s="10"/>
      <c r="L46" s="10"/>
    </row>
    <row r="47" spans="1:12" ht="6.75" customHeight="1">
      <c r="A47" s="122"/>
      <c r="B47" s="123"/>
      <c r="C47" s="124"/>
      <c r="D47" s="152"/>
      <c r="E47" s="153"/>
      <c r="F47" s="154"/>
      <c r="G47" s="37"/>
      <c r="H47" s="10"/>
      <c r="I47" s="10"/>
      <c r="J47" s="10"/>
      <c r="K47" s="10"/>
      <c r="L47" s="10"/>
    </row>
    <row r="48" spans="1:12" ht="14.45" customHeight="1">
      <c r="A48" s="128"/>
      <c r="B48" s="129"/>
      <c r="C48" s="130"/>
      <c r="D48" s="102" t="s">
        <v>116</v>
      </c>
      <c r="E48" s="155"/>
      <c r="F48" s="156"/>
      <c r="G48" s="36"/>
      <c r="H48" s="10"/>
      <c r="I48" s="10"/>
      <c r="J48" s="10"/>
      <c r="K48" s="10"/>
      <c r="L48" s="10"/>
    </row>
    <row r="49" spans="1:12" ht="14.45" customHeight="1">
      <c r="A49" s="128" t="s">
        <v>0</v>
      </c>
      <c r="B49" s="129"/>
      <c r="C49" s="130"/>
      <c r="D49" s="106" t="s">
        <v>117</v>
      </c>
      <c r="E49" s="157">
        <v>74412.570000000007</v>
      </c>
      <c r="F49" s="158" t="s">
        <v>314</v>
      </c>
      <c r="G49" s="33" t="s">
        <v>314</v>
      </c>
      <c r="H49" s="10"/>
      <c r="I49" s="10"/>
      <c r="J49" s="10"/>
      <c r="K49" s="10"/>
      <c r="L49" s="10"/>
    </row>
    <row r="50" spans="1:12" ht="14.45" customHeight="1">
      <c r="A50" s="128" t="s">
        <v>14</v>
      </c>
      <c r="B50" s="129"/>
      <c r="C50" s="130"/>
      <c r="D50" s="106" t="s">
        <v>118</v>
      </c>
      <c r="E50" s="157">
        <f>E51+E54+E55</f>
        <v>6272011.96</v>
      </c>
      <c r="F50" s="158" t="s">
        <v>314</v>
      </c>
      <c r="G50" s="33" t="s">
        <v>314</v>
      </c>
      <c r="H50" s="10"/>
      <c r="I50" s="10"/>
      <c r="J50" s="10"/>
      <c r="K50" s="10"/>
      <c r="L50" s="10"/>
    </row>
    <row r="51" spans="1:12" ht="14.45" customHeight="1">
      <c r="A51" s="128"/>
      <c r="B51" s="129">
        <v>1</v>
      </c>
      <c r="C51" s="130"/>
      <c r="D51" s="106" t="s">
        <v>133</v>
      </c>
      <c r="E51" s="157">
        <f>E52+E53</f>
        <v>6263002.5</v>
      </c>
      <c r="F51" s="158"/>
      <c r="G51" s="33"/>
      <c r="H51" s="10"/>
      <c r="I51" s="10"/>
      <c r="J51" s="10"/>
      <c r="K51" s="10"/>
      <c r="L51" s="10"/>
    </row>
    <row r="52" spans="1:12" ht="14.45" customHeight="1">
      <c r="A52" s="128"/>
      <c r="B52" s="129"/>
      <c r="C52" s="130" t="s">
        <v>1</v>
      </c>
      <c r="D52" s="106" t="s">
        <v>132</v>
      </c>
      <c r="E52" s="157"/>
      <c r="F52" s="158"/>
      <c r="G52" s="33"/>
      <c r="H52" s="10"/>
      <c r="I52" s="10"/>
      <c r="J52" s="10"/>
      <c r="K52" s="10"/>
      <c r="L52" s="10"/>
    </row>
    <row r="53" spans="1:12" ht="14.45" customHeight="1">
      <c r="A53" s="128"/>
      <c r="B53" s="129"/>
      <c r="C53" s="130" t="s">
        <v>2</v>
      </c>
      <c r="D53" s="106" t="s">
        <v>6</v>
      </c>
      <c r="E53" s="157">
        <v>6263002.5</v>
      </c>
      <c r="F53" s="158"/>
      <c r="G53" s="33"/>
      <c r="H53" s="10"/>
      <c r="I53" s="10"/>
      <c r="J53" s="10"/>
      <c r="K53" s="10"/>
      <c r="L53" s="10"/>
    </row>
    <row r="54" spans="1:12" ht="14.45" customHeight="1">
      <c r="A54" s="128"/>
      <c r="B54" s="129">
        <v>2</v>
      </c>
      <c r="C54" s="130"/>
      <c r="D54" s="106" t="s">
        <v>119</v>
      </c>
      <c r="E54" s="157"/>
      <c r="F54" s="158"/>
      <c r="G54" s="33"/>
      <c r="H54" s="10"/>
      <c r="I54" s="10"/>
      <c r="J54" s="10"/>
      <c r="K54" s="10"/>
      <c r="L54" s="10"/>
    </row>
    <row r="55" spans="1:12" ht="14.45" customHeight="1">
      <c r="A55" s="128"/>
      <c r="B55" s="129">
        <v>3</v>
      </c>
      <c r="C55" s="130"/>
      <c r="D55" s="106" t="s">
        <v>120</v>
      </c>
      <c r="E55" s="159">
        <v>9009.4599999999991</v>
      </c>
      <c r="F55" s="160"/>
      <c r="G55" s="38"/>
      <c r="H55" s="10"/>
      <c r="I55" s="10"/>
      <c r="J55" s="10"/>
      <c r="K55" s="10"/>
      <c r="L55" s="10"/>
    </row>
    <row r="56" spans="1:12" ht="14.45" customHeight="1">
      <c r="A56" s="128"/>
      <c r="B56" s="129"/>
      <c r="C56" s="130"/>
      <c r="D56" s="110" t="s">
        <v>121</v>
      </c>
      <c r="E56" s="146">
        <f>E49+E50</f>
        <v>6346424.5300000003</v>
      </c>
      <c r="F56" s="34"/>
      <c r="G56" s="34"/>
      <c r="H56" s="10"/>
      <c r="I56" s="10"/>
      <c r="J56" s="10"/>
      <c r="K56" s="10"/>
      <c r="L56" s="10"/>
    </row>
    <row r="57" spans="1:12" ht="14.45" customHeight="1">
      <c r="A57" s="128"/>
      <c r="B57" s="129"/>
      <c r="C57" s="130"/>
      <c r="D57" s="110" t="s">
        <v>122</v>
      </c>
      <c r="E57" s="146">
        <f>+E56+E46+E26+E24+E18</f>
        <v>28784149.52</v>
      </c>
      <c r="F57" s="34"/>
      <c r="G57" s="34"/>
      <c r="H57" s="10"/>
      <c r="I57" s="10"/>
      <c r="J57" s="10"/>
      <c r="K57" s="10"/>
      <c r="L57" s="10"/>
    </row>
    <row r="58" spans="1:12" ht="3.75" customHeight="1">
      <c r="A58" s="128"/>
      <c r="B58" s="129"/>
      <c r="C58" s="130"/>
      <c r="D58" s="110"/>
      <c r="E58" s="147"/>
      <c r="F58" s="35"/>
      <c r="G58" s="35"/>
      <c r="H58" s="10"/>
      <c r="I58" s="10"/>
      <c r="J58" s="10"/>
      <c r="K58" s="10"/>
      <c r="L58" s="10"/>
    </row>
    <row r="59" spans="1:12" ht="14.45" customHeight="1">
      <c r="A59" s="128"/>
      <c r="B59" s="129"/>
      <c r="C59" s="130"/>
      <c r="D59" s="161" t="s">
        <v>123</v>
      </c>
      <c r="E59" s="148"/>
      <c r="F59" s="36"/>
      <c r="G59" s="36"/>
      <c r="H59" s="10"/>
      <c r="I59" s="10"/>
      <c r="J59" s="10"/>
      <c r="K59" s="10"/>
      <c r="L59" s="10"/>
    </row>
    <row r="60" spans="1:12" ht="14.45" customHeight="1">
      <c r="A60" s="128"/>
      <c r="B60" s="129"/>
      <c r="C60" s="130"/>
      <c r="D60" s="106" t="s">
        <v>125</v>
      </c>
      <c r="E60" s="143">
        <v>70079.75</v>
      </c>
      <c r="F60" s="33"/>
      <c r="G60" s="33"/>
      <c r="H60" s="10"/>
      <c r="I60" s="10"/>
      <c r="J60" s="10"/>
      <c r="K60" s="10"/>
      <c r="L60" s="10"/>
    </row>
    <row r="61" spans="1:12" ht="14.45" customHeight="1">
      <c r="A61" s="128"/>
      <c r="B61" s="129"/>
      <c r="C61" s="130"/>
      <c r="D61" s="106" t="s">
        <v>126</v>
      </c>
      <c r="E61" s="143"/>
      <c r="F61" s="33"/>
      <c r="G61" s="33"/>
      <c r="H61" s="10"/>
      <c r="I61" s="10"/>
      <c r="J61" s="10"/>
      <c r="K61" s="10"/>
      <c r="L61" s="10"/>
    </row>
    <row r="62" spans="1:12" ht="14.45" customHeight="1">
      <c r="A62" s="128"/>
      <c r="B62" s="129"/>
      <c r="C62" s="130"/>
      <c r="D62" s="106" t="s">
        <v>127</v>
      </c>
      <c r="E62" s="143"/>
      <c r="F62" s="33"/>
      <c r="G62" s="33"/>
      <c r="H62" s="10"/>
      <c r="I62" s="10"/>
      <c r="J62" s="10"/>
      <c r="K62" s="10"/>
      <c r="L62" s="10"/>
    </row>
    <row r="63" spans="1:12" ht="14.45" customHeight="1">
      <c r="A63" s="128"/>
      <c r="B63" s="129"/>
      <c r="C63" s="130"/>
      <c r="D63" s="106" t="s">
        <v>128</v>
      </c>
      <c r="E63" s="143"/>
      <c r="F63" s="33"/>
      <c r="G63" s="33"/>
      <c r="H63" s="10"/>
      <c r="I63" s="10"/>
      <c r="J63" s="10"/>
      <c r="K63" s="10"/>
      <c r="L63" s="10"/>
    </row>
    <row r="64" spans="1:12" ht="14.45" customHeight="1">
      <c r="A64" s="128"/>
      <c r="B64" s="129"/>
      <c r="C64" s="130"/>
      <c r="D64" s="106" t="s">
        <v>129</v>
      </c>
      <c r="E64" s="143"/>
      <c r="F64" s="33"/>
      <c r="G64" s="33"/>
      <c r="H64" s="10"/>
      <c r="I64" s="10"/>
      <c r="J64" s="10"/>
      <c r="K64" s="10"/>
      <c r="L64" s="10"/>
    </row>
    <row r="65" spans="1:12" ht="14.45" customHeight="1">
      <c r="A65" s="128"/>
      <c r="B65" s="129"/>
      <c r="C65" s="130"/>
      <c r="D65" s="106" t="s">
        <v>130</v>
      </c>
      <c r="E65" s="143"/>
      <c r="F65" s="33"/>
      <c r="G65" s="33"/>
      <c r="H65" s="10"/>
      <c r="I65" s="10"/>
      <c r="J65" s="10"/>
      <c r="K65" s="10"/>
      <c r="L65" s="10"/>
    </row>
    <row r="66" spans="1:12" ht="14.45" customHeight="1">
      <c r="A66" s="128"/>
      <c r="B66" s="129"/>
      <c r="C66" s="130"/>
      <c r="D66" s="106" t="s">
        <v>131</v>
      </c>
      <c r="E66" s="150"/>
      <c r="F66" s="38"/>
      <c r="G66" s="38"/>
      <c r="H66" s="10"/>
      <c r="I66" s="10"/>
      <c r="J66" s="10"/>
      <c r="K66" s="10"/>
      <c r="L66" s="10"/>
    </row>
    <row r="67" spans="1:12" ht="14.45" customHeight="1">
      <c r="A67" s="125"/>
      <c r="B67" s="126"/>
      <c r="C67" s="127"/>
      <c r="D67" s="119" t="s">
        <v>124</v>
      </c>
      <c r="E67" s="146">
        <f>E60+E61+E62+E63+E64+E65+E66</f>
        <v>70079.75</v>
      </c>
      <c r="F67" s="34"/>
      <c r="G67" s="34"/>
      <c r="H67" s="10"/>
      <c r="I67" s="10"/>
      <c r="J67" s="10"/>
      <c r="K67" s="10"/>
      <c r="L67" s="10"/>
    </row>
    <row r="68" spans="1:12" ht="15">
      <c r="A68" s="21"/>
      <c r="B68" s="21"/>
      <c r="C68" s="21"/>
      <c r="D68" s="21"/>
      <c r="E68" s="20"/>
      <c r="F68" s="20"/>
      <c r="G68" s="20"/>
      <c r="H68" s="10"/>
      <c r="I68" s="10"/>
      <c r="J68" s="10"/>
      <c r="K68" s="10"/>
      <c r="L68" s="10"/>
    </row>
    <row r="69" spans="1:12" ht="30" customHeight="1">
      <c r="A69" s="21"/>
      <c r="B69" s="21"/>
      <c r="C69" s="21"/>
      <c r="D69" s="181"/>
      <c r="E69" s="181"/>
      <c r="F69" s="181"/>
      <c r="G69" s="181"/>
      <c r="H69" s="10"/>
      <c r="I69" s="10"/>
      <c r="J69" s="10"/>
      <c r="K69" s="10"/>
      <c r="L69" s="10"/>
    </row>
    <row r="70" spans="1:12" ht="45" customHeight="1">
      <c r="A70" s="21"/>
      <c r="B70" s="21"/>
      <c r="C70" s="21"/>
      <c r="D70" s="181"/>
      <c r="E70" s="181"/>
      <c r="F70" s="181"/>
      <c r="G70" s="181"/>
      <c r="H70" s="10"/>
      <c r="I70" s="10"/>
      <c r="J70" s="10"/>
      <c r="K70" s="10"/>
      <c r="L70" s="10"/>
    </row>
  </sheetData>
  <mergeCells count="5">
    <mergeCell ref="A3:G3"/>
    <mergeCell ref="D5:D6"/>
    <mergeCell ref="D69:G69"/>
    <mergeCell ref="D70:G70"/>
    <mergeCell ref="E5:E6"/>
  </mergeCells>
  <phoneticPr fontId="0" type="noConversion"/>
  <printOptions horizontalCentered="1"/>
  <pageMargins left="0.15748031496062992" right="0.15748031496062992" top="0.55118110236220474" bottom="0.43307086614173229" header="0.35433070866141736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12</vt:i4>
      </vt:variant>
    </vt:vector>
  </HeadingPairs>
  <TitlesOfParts>
    <vt:vector size="15" baseType="lpstr">
      <vt:lpstr>Conto ec</vt:lpstr>
      <vt:lpstr>SP-Attivo</vt:lpstr>
      <vt:lpstr>SP-Passivo</vt:lpstr>
      <vt:lpstr>'Conto ec'!Area_stampa</vt:lpstr>
      <vt:lpstr>'SP-Attivo'!Area_stampa</vt:lpstr>
      <vt:lpstr>'SP-Passivo'!Area_stampa</vt:lpstr>
      <vt:lpstr>'Conto ec'!Print_Area</vt:lpstr>
      <vt:lpstr>'SP-Attivo'!Print_Area</vt:lpstr>
      <vt:lpstr>'SP-Passivo'!Print_Area</vt:lpstr>
      <vt:lpstr>'Conto ec'!Print_Titles</vt:lpstr>
      <vt:lpstr>'SP-Attivo'!Print_Titles</vt:lpstr>
      <vt:lpstr>'SP-Passivo'!Print_Titles</vt:lpstr>
      <vt:lpstr>'Conto ec'!Titoli_stampa</vt:lpstr>
      <vt:lpstr>'SP-Attivo'!Titoli_stampa</vt:lpstr>
      <vt:lpstr>'SP-Passivo'!Titoli_stampa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Daniele</cp:lastModifiedBy>
  <cp:lastPrinted>2017-09-16T07:33:44Z</cp:lastPrinted>
  <dcterms:created xsi:type="dcterms:W3CDTF">2013-05-06T10:20:21Z</dcterms:created>
  <dcterms:modified xsi:type="dcterms:W3CDTF">2017-12-07T08:11:27Z</dcterms:modified>
</cp:coreProperties>
</file>